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Copia\My documents\JGBS Consulting\Blog\Subidas\Cirugia y Med. Interna\Rafa\"/>
    </mc:Choice>
  </mc:AlternateContent>
  <bookViews>
    <workbookView xWindow="0" yWindow="0" windowWidth="28800" windowHeight="10935"/>
  </bookViews>
  <sheets>
    <sheet name="CRI   PERRO" sheetId="1" r:id="rId1"/>
  </sheets>
  <calcPr calcId="152511"/>
</workbook>
</file>

<file path=xl/calcChain.xml><?xml version="1.0" encoding="utf-8"?>
<calcChain xmlns="http://schemas.openxmlformats.org/spreadsheetml/2006/main">
  <c r="B68" i="1" l="1"/>
  <c r="B60" i="1"/>
  <c r="B52" i="1"/>
  <c r="B49" i="1" s="1"/>
  <c r="F53" i="1" s="1"/>
  <c r="E53" i="1" s="1"/>
  <c r="C12" i="1" s="1"/>
  <c r="K44" i="1"/>
  <c r="J44" i="1"/>
  <c r="K43" i="1"/>
  <c r="J43" i="1"/>
  <c r="K42" i="1"/>
  <c r="J42" i="1"/>
  <c r="B35" i="1"/>
  <c r="B53" i="1" s="1"/>
  <c r="B61" i="1" s="1"/>
  <c r="B34" i="1"/>
  <c r="B33" i="1"/>
  <c r="B67" i="1" s="1"/>
  <c r="E28" i="1"/>
  <c r="C28" i="1"/>
  <c r="D28" i="1" s="1"/>
  <c r="E27" i="1"/>
  <c r="C27" i="1"/>
  <c r="D27" i="1" s="1"/>
  <c r="C26" i="1"/>
  <c r="D26" i="1" s="1"/>
  <c r="B69" i="1" l="1"/>
  <c r="B65" i="1" s="1"/>
  <c r="F69" i="1" s="1"/>
  <c r="E69" i="1" s="1"/>
  <c r="C14" i="1" s="1"/>
  <c r="B57" i="1"/>
  <c r="F61" i="1" s="1"/>
  <c r="E61" i="1" s="1"/>
  <c r="C13" i="1" s="1"/>
  <c r="C20" i="1"/>
  <c r="E26" i="1"/>
  <c r="C21" i="1"/>
  <c r="F26" i="1"/>
  <c r="F27" i="1"/>
  <c r="F28" i="1"/>
  <c r="B42" i="1"/>
  <c r="B59" i="1"/>
  <c r="C19" i="1"/>
  <c r="B51" i="1"/>
  <c r="B44" i="1" l="1"/>
  <c r="L42" i="1"/>
  <c r="F42" i="1"/>
  <c r="G42" i="1"/>
  <c r="E42" i="1" s="1"/>
  <c r="D12" i="1" s="1"/>
  <c r="G44" i="1" l="1"/>
  <c r="L44" i="1"/>
  <c r="B43" i="1"/>
  <c r="F44" i="1"/>
  <c r="E44" i="1" l="1"/>
  <c r="D14" i="1" s="1"/>
  <c r="G43" i="1"/>
  <c r="L43" i="1"/>
  <c r="F43" i="1"/>
  <c r="E43" i="1" l="1"/>
  <c r="D13" i="1" s="1"/>
</calcChain>
</file>

<file path=xl/sharedStrings.xml><?xml version="1.0" encoding="utf-8"?>
<sst xmlns="http://schemas.openxmlformats.org/spreadsheetml/2006/main" count="103" uniqueCount="79">
  <si>
    <t>INFUSIÓN A RITMO CONSTANTE  (CRI)</t>
  </si>
  <si>
    <t>3 DATOS A RELLENAR</t>
  </si>
  <si>
    <t>Peso.………………………</t>
  </si>
  <si>
    <t>kg</t>
  </si>
  <si>
    <t>Los Kg los escribimos en cada paciente</t>
  </si>
  <si>
    <t>Volumen de suero……..…</t>
  </si>
  <si>
    <t>ml</t>
  </si>
  <si>
    <t>Los ml de la botella de suero se indican según el volumen del suero usado</t>
  </si>
  <si>
    <t>Velocidad…………………..</t>
  </si>
  <si>
    <t>ml/kg/h</t>
  </si>
  <si>
    <r>
      <rPr>
        <sz val="15"/>
        <color indexed="8"/>
        <rFont val="Helvetica"/>
      </rPr>
      <t xml:space="preserve">Los ml/kg/h que recomiendo y con que trabajo son: </t>
    </r>
    <r>
      <rPr>
        <b/>
        <sz val="15"/>
        <color indexed="8"/>
        <rFont val="Helvetica"/>
      </rPr>
      <t>5</t>
    </r>
    <r>
      <rPr>
        <sz val="15"/>
        <color indexed="8"/>
        <rFont val="Helvetica"/>
      </rPr>
      <t xml:space="preserve"> en perros y </t>
    </r>
    <r>
      <rPr>
        <b/>
        <sz val="15"/>
        <color indexed="8"/>
        <rFont val="Helvetica"/>
      </rPr>
      <t>3</t>
    </r>
    <r>
      <rPr>
        <sz val="15"/>
        <color indexed="8"/>
        <rFont val="Helvetica"/>
      </rPr>
      <t xml:space="preserve"> en gatos</t>
    </r>
  </si>
  <si>
    <t>A continuación CUADRO1: el volumen de anestésicos a inyectar en la botella de suero y el volumen intravenoso, CUADRO 2:  la duración de nuestra preparación y CUADRO 3:  la dosis con que trabajamos.</t>
  </si>
  <si>
    <t>DE AQUI PARA ABAJO NO TOCAR NINGÚN CAMPO NUMÉRICO PARA NO ALTERAR LA PROGRAMACIÓN</t>
  </si>
  <si>
    <t>CUADRO 1:</t>
  </si>
  <si>
    <t>DOSIS :</t>
  </si>
  <si>
    <t>CRI</t>
  </si>
  <si>
    <t>Bolo de carga</t>
  </si>
  <si>
    <r>
      <rPr>
        <sz val="15"/>
        <color indexed="8"/>
        <rFont val="Helvetica"/>
      </rPr>
      <t xml:space="preserve">La columna </t>
    </r>
    <r>
      <rPr>
        <b/>
        <sz val="15"/>
        <color indexed="8"/>
        <rFont val="Helvetica"/>
      </rPr>
      <t>CRI</t>
    </r>
    <r>
      <rPr>
        <sz val="15"/>
        <color indexed="8"/>
        <rFont val="Helvetica"/>
      </rPr>
      <t xml:space="preserve">  indica los ml a inyectar en la botella</t>
    </r>
  </si>
  <si>
    <t>El Bolo indica los ml ia inyectar en vena al comienzo</t>
  </si>
  <si>
    <t>Fenta 50mcg/ml</t>
  </si>
  <si>
    <t>Lidocaina 20 mg/ml    (no en gato)</t>
  </si>
  <si>
    <t>Ketamina   100 mg/ml</t>
  </si>
  <si>
    <t>CUADRO 2:</t>
  </si>
  <si>
    <t>DURACIÓN del CRI según botella</t>
  </si>
  <si>
    <t>Según el suero del que dispongamos o preparemos en ese momento</t>
  </si>
  <si>
    <t>SSF o Ringer  ml</t>
  </si>
  <si>
    <t>horas</t>
  </si>
  <si>
    <t>En función de kg, ml SSF y ml/kg/h el campo cambia a rojo si va a durar menos de 1 h.</t>
  </si>
  <si>
    <t>CUADRO 3:</t>
  </si>
  <si>
    <r>
      <rPr>
        <b/>
        <sz val="15"/>
        <color indexed="8"/>
        <rFont val="Helvetica"/>
      </rPr>
      <t>Dosis</t>
    </r>
    <r>
      <rPr>
        <sz val="15"/>
        <color indexed="8"/>
        <rFont val="Helvetica"/>
      </rPr>
      <t xml:space="preserve"> programadas para CRI expresadas en distintas combinaciones de medidas.</t>
    </r>
  </si>
  <si>
    <r>
      <rPr>
        <b/>
        <i/>
        <sz val="15"/>
        <color indexed="8"/>
        <rFont val="Helvetica"/>
      </rPr>
      <t>mcg</t>
    </r>
    <r>
      <rPr>
        <b/>
        <i/>
        <sz val="15"/>
        <color indexed="8"/>
        <rFont val="Helvetica"/>
      </rPr>
      <t xml:space="preserve"> / kg / </t>
    </r>
    <r>
      <rPr>
        <b/>
        <i/>
        <sz val="15"/>
        <color indexed="8"/>
        <rFont val="Helvetica"/>
      </rPr>
      <t>min</t>
    </r>
  </si>
  <si>
    <r>
      <rPr>
        <b/>
        <i/>
        <sz val="15"/>
        <color indexed="8"/>
        <rFont val="Helvetica"/>
      </rPr>
      <t>mcg</t>
    </r>
    <r>
      <rPr>
        <b/>
        <i/>
        <sz val="15"/>
        <color indexed="8"/>
        <rFont val="Helvetica"/>
      </rPr>
      <t xml:space="preserve"> / kg / </t>
    </r>
    <r>
      <rPr>
        <b/>
        <i/>
        <sz val="15"/>
        <color indexed="8"/>
        <rFont val="Helvetica"/>
      </rPr>
      <t>H</t>
    </r>
  </si>
  <si>
    <r>
      <rPr>
        <b/>
        <i/>
        <sz val="15"/>
        <color indexed="8"/>
        <rFont val="Helvetica"/>
      </rPr>
      <t>mg</t>
    </r>
    <r>
      <rPr>
        <b/>
        <i/>
        <sz val="15"/>
        <color indexed="8"/>
        <rFont val="Helvetica"/>
      </rPr>
      <t xml:space="preserve"> / kg / </t>
    </r>
    <r>
      <rPr>
        <b/>
        <i/>
        <sz val="15"/>
        <color indexed="8"/>
        <rFont val="Helvetica"/>
      </rPr>
      <t>min</t>
    </r>
  </si>
  <si>
    <r>
      <rPr>
        <b/>
        <i/>
        <sz val="15"/>
        <color indexed="8"/>
        <rFont val="Helvetica"/>
      </rPr>
      <t>mg</t>
    </r>
    <r>
      <rPr>
        <b/>
        <i/>
        <sz val="15"/>
        <color indexed="8"/>
        <rFont val="Helvetica"/>
      </rPr>
      <t xml:space="preserve"> / kg / </t>
    </r>
    <r>
      <rPr>
        <b/>
        <i/>
        <sz val="15"/>
        <color indexed="8"/>
        <rFont val="Helvetica"/>
      </rPr>
      <t>H</t>
    </r>
  </si>
  <si>
    <t>Fentanilo</t>
  </si>
  <si>
    <t>Lidocaina</t>
  </si>
  <si>
    <t>Ketamina</t>
  </si>
  <si>
    <t>Datos introducidos</t>
  </si>
  <si>
    <t>peso:…………       en  Kg</t>
  </si>
  <si>
    <t>volumen SSF..       en ml</t>
  </si>
  <si>
    <t>ml/kg/h……</t>
  </si>
  <si>
    <t xml:space="preserve">Recordar:  </t>
  </si>
  <si>
    <t>2 gotas / min / kg = 5 ml/kg/h</t>
  </si>
  <si>
    <t>PROGRAMACIÓN DE VOLÚMEN DEL BOLO DE CARGA</t>
  </si>
  <si>
    <t>DOSIS</t>
  </si>
  <si>
    <t>Anestésico:</t>
  </si>
  <si>
    <t>Kg</t>
  </si>
  <si>
    <t>PRESENTACION en mg/ml:</t>
  </si>
  <si>
    <r>
      <rPr>
        <b/>
        <i/>
        <sz val="17"/>
        <color indexed="8"/>
        <rFont val="Helvetica"/>
      </rPr>
      <t xml:space="preserve">MEDIA </t>
    </r>
    <r>
      <rPr>
        <b/>
        <i/>
        <sz val="17"/>
        <color indexed="8"/>
        <rFont val="Helvetica"/>
      </rPr>
      <t>ml</t>
    </r>
  </si>
  <si>
    <t>desde ml</t>
  </si>
  <si>
    <t>hasta ml</t>
  </si>
  <si>
    <r>
      <rPr>
        <i/>
        <sz val="14"/>
        <color indexed="8"/>
        <rFont val="Helvetica"/>
      </rPr>
      <t xml:space="preserve">desde </t>
    </r>
    <r>
      <rPr>
        <i/>
        <sz val="14"/>
        <color indexed="8"/>
        <rFont val="Helvetica"/>
      </rPr>
      <t>mg/kg</t>
    </r>
  </si>
  <si>
    <r>
      <rPr>
        <i/>
        <sz val="14"/>
        <color indexed="8"/>
        <rFont val="Helvetica"/>
      </rPr>
      <t xml:space="preserve">hasta </t>
    </r>
    <r>
      <rPr>
        <i/>
        <sz val="14"/>
        <color indexed="8"/>
        <rFont val="Helvetica"/>
      </rPr>
      <t>mg/kg</t>
    </r>
  </si>
  <si>
    <t>desde ml / Kg</t>
  </si>
  <si>
    <t>hasta ml / Kg</t>
  </si>
  <si>
    <r>
      <rPr>
        <sz val="14"/>
        <color indexed="8"/>
        <rFont val="Helvetica"/>
      </rPr>
      <t xml:space="preserve">rmedia mg </t>
    </r>
    <r>
      <rPr>
        <b/>
        <sz val="14"/>
        <color indexed="8"/>
        <rFont val="Helvetica"/>
      </rPr>
      <t>total</t>
    </r>
    <r>
      <rPr>
        <sz val="14"/>
        <color indexed="8"/>
        <rFont val="Helvetica"/>
      </rPr>
      <t xml:space="preserve"> a inyectar</t>
    </r>
  </si>
  <si>
    <r>
      <rPr>
        <b/>
        <i/>
        <sz val="14"/>
        <color indexed="8"/>
        <rFont val="Helvetica"/>
      </rPr>
      <t>F</t>
    </r>
    <r>
      <rPr>
        <i/>
        <sz val="14"/>
        <color indexed="8"/>
        <rFont val="Helvetica"/>
      </rPr>
      <t>entanilo</t>
    </r>
  </si>
  <si>
    <t xml:space="preserve"> IV Fentanest</t>
  </si>
  <si>
    <r>
      <rPr>
        <b/>
        <i/>
        <sz val="14"/>
        <color indexed="8"/>
        <rFont val="Helvetica"/>
      </rPr>
      <t>L</t>
    </r>
    <r>
      <rPr>
        <i/>
        <sz val="14"/>
        <color indexed="8"/>
        <rFont val="Helvetica"/>
      </rPr>
      <t>IDOCAINA</t>
    </r>
  </si>
  <si>
    <t>lidocaina 2%</t>
  </si>
  <si>
    <r>
      <rPr>
        <b/>
        <i/>
        <sz val="14"/>
        <color indexed="8"/>
        <rFont val="Helvetica"/>
      </rPr>
      <t>K</t>
    </r>
    <r>
      <rPr>
        <i/>
        <sz val="14"/>
        <color indexed="8"/>
        <rFont val="Helvetica"/>
      </rPr>
      <t>etamina</t>
    </r>
  </si>
  <si>
    <t>iv Imalgene 1000</t>
  </si>
  <si>
    <t>PROGRAMACIÓN DE ANESTÉSICOS A INTRODUCIR EN LA BOTELLA</t>
  </si>
  <si>
    <r>
      <rPr>
        <b/>
        <sz val="13"/>
        <color indexed="8"/>
        <rFont val="Helvetica"/>
      </rPr>
      <t xml:space="preserve">mg </t>
    </r>
    <r>
      <rPr>
        <sz val="13"/>
        <color indexed="8"/>
        <rFont val="Helvetica"/>
      </rPr>
      <t>a añadir</t>
    </r>
  </si>
  <si>
    <r>
      <rPr>
        <sz val="13"/>
        <color indexed="8"/>
        <rFont val="Helvetica"/>
      </rPr>
      <t xml:space="preserve">mg </t>
    </r>
    <r>
      <rPr>
        <b/>
        <sz val="13"/>
        <color indexed="12"/>
        <rFont val="Helvetica"/>
      </rPr>
      <t>fenta</t>
    </r>
    <r>
      <rPr>
        <sz val="13"/>
        <color indexed="8"/>
        <rFont val="Helvetica"/>
      </rPr>
      <t xml:space="preserve">  =   mcg/kg/min * botella ml SSF / ( ml/h * 16,67 )</t>
    </r>
  </si>
  <si>
    <t>dosis mcg/kg/min</t>
  </si>
  <si>
    <t>Vol SSF</t>
  </si>
  <si>
    <r>
      <rPr>
        <b/>
        <sz val="13"/>
        <color indexed="8"/>
        <rFont val="Helvetica"/>
      </rPr>
      <t>fenta</t>
    </r>
    <r>
      <rPr>
        <sz val="13"/>
        <color indexed="8"/>
        <rFont val="Helvetica"/>
      </rPr>
      <t>: a 50 mcg/ml</t>
    </r>
  </si>
  <si>
    <t>mg/ml</t>
  </si>
  <si>
    <t>Ml/kg/h</t>
  </si>
  <si>
    <t xml:space="preserve">En SSF poner ml: </t>
  </si>
  <si>
    <r>
      <rPr>
        <b/>
        <sz val="13"/>
        <color indexed="8"/>
        <rFont val="Helvetica"/>
      </rPr>
      <t xml:space="preserve">mg </t>
    </r>
    <r>
      <rPr>
        <sz val="13"/>
        <color indexed="8"/>
        <rFont val="Helvetica"/>
      </rPr>
      <t>a añadir a botella</t>
    </r>
  </si>
  <si>
    <t>cte: 16,67</t>
  </si>
  <si>
    <r>
      <rPr>
        <sz val="13"/>
        <color indexed="8"/>
        <rFont val="Helvetica"/>
      </rPr>
      <t xml:space="preserve">mg </t>
    </r>
    <r>
      <rPr>
        <b/>
        <sz val="13"/>
        <color indexed="12"/>
        <rFont val="Helvetica"/>
      </rPr>
      <t>lidocaina</t>
    </r>
    <r>
      <rPr>
        <sz val="13"/>
        <color indexed="8"/>
        <rFont val="Helvetica"/>
      </rPr>
      <t xml:space="preserve">  =   mcg/kg/min * botella ml SSF / ( ml/h * 16,67 )</t>
    </r>
  </si>
  <si>
    <t xml:space="preserve">                                         </t>
  </si>
  <si>
    <r>
      <rPr>
        <b/>
        <sz val="13"/>
        <color indexed="8"/>
        <rFont val="Helvetica"/>
      </rPr>
      <t>Lidoc</t>
    </r>
    <r>
      <rPr>
        <sz val="13"/>
        <color indexed="8"/>
        <rFont val="Helvetica"/>
      </rPr>
      <t>: a 20mg/ml</t>
    </r>
  </si>
  <si>
    <t>Veloz</t>
  </si>
  <si>
    <r>
      <rPr>
        <sz val="13"/>
        <color indexed="8"/>
        <rFont val="Helvetica"/>
      </rPr>
      <t xml:space="preserve">mg </t>
    </r>
    <r>
      <rPr>
        <b/>
        <sz val="13"/>
        <color indexed="12"/>
        <rFont val="Helvetica"/>
      </rPr>
      <t>Ketamina</t>
    </r>
    <r>
      <rPr>
        <sz val="13"/>
        <color indexed="8"/>
        <rFont val="Helvetica"/>
      </rPr>
      <t xml:space="preserve">  =   mcg/kg/min * botella ml SSF / ( ml/h * 16,67 )</t>
    </r>
  </si>
  <si>
    <r>
      <rPr>
        <b/>
        <sz val="13"/>
        <color indexed="8"/>
        <rFont val="Helvetica"/>
      </rPr>
      <t>Ketam</t>
    </r>
    <r>
      <rPr>
        <sz val="13"/>
        <color indexed="8"/>
        <rFont val="Helvetica"/>
      </rPr>
      <t>: a 100mg/ml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</si>
</sst>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4">
    <font>
      <sz val="10"/>
      <color indexed="8"/>
      <name val="Arial"/>
    </font>
    <font>
      <sz val="11"/>
      <color indexed="8"/>
      <name val="Helvetica"/>
    </font>
    <font>
      <sz val="10"/>
      <color indexed="8"/>
      <name val="Helvetica Neue"/>
    </font>
    <font>
      <sz val="10"/>
      <color indexed="8"/>
      <name val="Helvetica"/>
    </font>
    <font>
      <sz val="23"/>
      <color indexed="8"/>
      <name val="Helvetica"/>
    </font>
    <font>
      <sz val="15"/>
      <color indexed="8"/>
      <name val="Helvetica"/>
    </font>
    <font>
      <b/>
      <sz val="15"/>
      <color indexed="8"/>
      <name val="Helvetica"/>
    </font>
    <font>
      <i/>
      <sz val="10"/>
      <color indexed="11"/>
      <name val="Helvetica"/>
    </font>
    <font>
      <b/>
      <sz val="12"/>
      <color indexed="8"/>
      <name val="Helvetica"/>
    </font>
    <font>
      <sz val="10"/>
      <color indexed="11"/>
      <name val="Helvetica"/>
    </font>
    <font>
      <sz val="20"/>
      <color indexed="8"/>
      <name val="Helvetica"/>
    </font>
    <font>
      <b/>
      <sz val="20"/>
      <color indexed="8"/>
      <name val="Helvetica"/>
    </font>
    <font>
      <sz val="20"/>
      <color indexed="11"/>
      <name val="Helvetica"/>
    </font>
    <font>
      <u/>
      <sz val="20"/>
      <color indexed="11"/>
      <name val="Helvetica"/>
    </font>
    <font>
      <b/>
      <sz val="20"/>
      <color indexed="11"/>
      <name val="Helvetica"/>
    </font>
    <font>
      <i/>
      <sz val="20"/>
      <color indexed="11"/>
      <name val="Helvetica"/>
    </font>
    <font>
      <sz val="15"/>
      <color indexed="11"/>
      <name val="Helvetica"/>
    </font>
    <font>
      <b/>
      <sz val="10"/>
      <color indexed="8"/>
      <name val="Helvetica Neue"/>
    </font>
    <font>
      <u/>
      <sz val="11"/>
      <color indexed="11"/>
      <name val="Helvetica"/>
    </font>
    <font>
      <b/>
      <sz val="13"/>
      <color indexed="11"/>
      <name val="Helvetica"/>
    </font>
    <font>
      <b/>
      <sz val="12"/>
      <color indexed="11"/>
      <name val="Helvetica"/>
    </font>
    <font>
      <sz val="18"/>
      <color indexed="8"/>
      <name val="Helvetica Neue"/>
    </font>
    <font>
      <i/>
      <u/>
      <sz val="15"/>
      <color indexed="8"/>
      <name val="Helvetica"/>
    </font>
    <font>
      <u/>
      <sz val="15"/>
      <color indexed="8"/>
      <name val="Helvetica"/>
    </font>
    <font>
      <i/>
      <sz val="15"/>
      <color indexed="8"/>
      <name val="Helvetica"/>
    </font>
    <font>
      <b/>
      <i/>
      <sz val="15"/>
      <color indexed="8"/>
      <name val="Helvetica"/>
    </font>
    <font>
      <b/>
      <sz val="22"/>
      <color indexed="8"/>
      <name val="Helvetica"/>
    </font>
    <font>
      <sz val="10"/>
      <color indexed="17"/>
      <name val="Helvetica"/>
    </font>
    <font>
      <b/>
      <sz val="14"/>
      <color indexed="11"/>
      <name val="Helvetica"/>
    </font>
    <font>
      <b/>
      <sz val="14"/>
      <color indexed="8"/>
      <name val="Helvetica"/>
    </font>
    <font>
      <b/>
      <sz val="15"/>
      <color indexed="18"/>
      <name val="Helvetica"/>
    </font>
    <font>
      <b/>
      <sz val="14"/>
      <color indexed="12"/>
      <name val="Helvetica"/>
    </font>
    <font>
      <sz val="14"/>
      <color indexed="8"/>
      <name val="Helvetica"/>
    </font>
    <font>
      <sz val="13"/>
      <color indexed="11"/>
      <name val="Helvetica"/>
    </font>
    <font>
      <b/>
      <sz val="17"/>
      <color indexed="8"/>
      <name val="Helvetica"/>
    </font>
    <font>
      <i/>
      <sz val="14"/>
      <color indexed="8"/>
      <name val="Helvetica"/>
    </font>
    <font>
      <b/>
      <i/>
      <sz val="14"/>
      <color indexed="8"/>
      <name val="Helvetica"/>
    </font>
    <font>
      <b/>
      <i/>
      <sz val="17"/>
      <color indexed="8"/>
      <name val="Helvetica"/>
    </font>
    <font>
      <sz val="13"/>
      <color indexed="8"/>
      <name val="Helvetica"/>
    </font>
    <font>
      <sz val="13"/>
      <color indexed="8"/>
      <name val="Helvetica Neue"/>
    </font>
    <font>
      <i/>
      <sz val="13"/>
      <color indexed="11"/>
      <name val="Helvetica"/>
    </font>
    <font>
      <b/>
      <sz val="13"/>
      <color indexed="8"/>
      <name val="Helvetica"/>
    </font>
    <font>
      <b/>
      <sz val="13"/>
      <color indexed="12"/>
      <name val="Helvetica"/>
    </font>
    <font>
      <sz val="13"/>
      <color indexed="12"/>
      <name val="Helvetica"/>
    </font>
  </fonts>
  <fills count="11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56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10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ck">
        <color indexed="12"/>
      </right>
      <top style="thin">
        <color indexed="9"/>
      </top>
      <bottom style="thin">
        <color indexed="9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n">
        <color indexed="9"/>
      </bottom>
      <diagonal/>
    </border>
    <border>
      <left style="thick">
        <color indexed="12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12"/>
      </left>
      <right style="thick">
        <color indexed="12"/>
      </right>
      <top style="thin">
        <color indexed="9"/>
      </top>
      <bottom style="thick">
        <color indexed="12"/>
      </bottom>
      <diagonal/>
    </border>
    <border>
      <left/>
      <right/>
      <top style="thin">
        <color indexed="9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1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13"/>
      </bottom>
      <diagonal/>
    </border>
    <border>
      <left style="thin">
        <color indexed="9"/>
      </left>
      <right style="thick">
        <color indexed="13"/>
      </right>
      <top style="thin">
        <color indexed="9"/>
      </top>
      <bottom style="thin">
        <color indexed="9"/>
      </bottom>
      <diagonal/>
    </border>
    <border>
      <left style="thick">
        <color indexed="13"/>
      </left>
      <right style="thin">
        <color indexed="9"/>
      </right>
      <top style="thick">
        <color indexed="13"/>
      </top>
      <bottom style="thin">
        <color indexed="9"/>
      </bottom>
      <diagonal/>
    </border>
    <border>
      <left style="thin">
        <color indexed="9"/>
      </left>
      <right style="thick">
        <color indexed="13"/>
      </right>
      <top style="thick">
        <color indexed="13"/>
      </top>
      <bottom style="thin">
        <color indexed="9"/>
      </bottom>
      <diagonal/>
    </border>
    <border>
      <left style="thick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13"/>
      </left>
      <right style="thin">
        <color indexed="9"/>
      </right>
      <top style="thin">
        <color indexed="9"/>
      </top>
      <bottom style="thick">
        <color indexed="13"/>
      </bottom>
      <diagonal/>
    </border>
    <border>
      <left style="thin">
        <color indexed="9"/>
      </left>
      <right style="thick">
        <color indexed="13"/>
      </right>
      <top style="thin">
        <color indexed="9"/>
      </top>
      <bottom style="thick">
        <color indexed="13"/>
      </bottom>
      <diagonal/>
    </border>
    <border>
      <left style="thin">
        <color indexed="9"/>
      </left>
      <right style="thin">
        <color indexed="9"/>
      </right>
      <top style="thick">
        <color indexed="13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16"/>
      </bottom>
      <diagonal/>
    </border>
    <border>
      <left style="thin">
        <color indexed="9"/>
      </left>
      <right style="thick">
        <color indexed="16"/>
      </right>
      <top style="thin">
        <color indexed="9"/>
      </top>
      <bottom style="thin">
        <color indexed="9"/>
      </bottom>
      <diagonal/>
    </border>
    <border>
      <left style="thick">
        <color indexed="16"/>
      </left>
      <right/>
      <top style="thick">
        <color indexed="16"/>
      </top>
      <bottom/>
      <diagonal/>
    </border>
    <border>
      <left/>
      <right/>
      <top style="thick">
        <color indexed="16"/>
      </top>
      <bottom/>
      <diagonal/>
    </border>
    <border>
      <left/>
      <right style="thick">
        <color indexed="16"/>
      </right>
      <top style="thick">
        <color indexed="16"/>
      </top>
      <bottom/>
      <diagonal/>
    </border>
    <border>
      <left style="thick">
        <color indexed="16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16"/>
      </left>
      <right/>
      <top/>
      <bottom/>
      <diagonal/>
    </border>
    <border>
      <left/>
      <right style="thick">
        <color indexed="16"/>
      </right>
      <top/>
      <bottom/>
      <diagonal/>
    </border>
    <border>
      <left style="thick">
        <color indexed="16"/>
      </left>
      <right/>
      <top/>
      <bottom style="thick">
        <color indexed="16"/>
      </bottom>
      <diagonal/>
    </border>
    <border>
      <left/>
      <right/>
      <top/>
      <bottom style="thick">
        <color indexed="16"/>
      </bottom>
      <diagonal/>
    </border>
    <border>
      <left/>
      <right style="thick">
        <color indexed="16"/>
      </right>
      <top/>
      <bottom style="thick">
        <color indexed="1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16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9"/>
      </bottom>
      <diagonal/>
    </border>
    <border>
      <left style="thick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ck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02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3" fillId="0" borderId="1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/>
    </xf>
    <xf numFmtId="0" fontId="3" fillId="0" borderId="4" xfId="0" applyNumberFormat="1" applyFont="1" applyBorder="1" applyAlignment="1">
      <alignment vertical="top"/>
    </xf>
    <xf numFmtId="0" fontId="5" fillId="0" borderId="1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vertical="top"/>
    </xf>
    <xf numFmtId="0" fontId="5" fillId="0" borderId="4" xfId="0" applyNumberFormat="1" applyFont="1" applyBorder="1" applyAlignment="1">
      <alignment vertical="top"/>
    </xf>
    <xf numFmtId="49" fontId="6" fillId="0" borderId="6" xfId="0" applyNumberFormat="1" applyFont="1" applyBorder="1" applyAlignment="1">
      <alignment horizontal="center" vertical="top"/>
    </xf>
    <xf numFmtId="0" fontId="6" fillId="0" borderId="7" xfId="0" applyNumberFormat="1" applyFont="1" applyBorder="1" applyAlignment="1">
      <alignment horizontal="center" vertical="top"/>
    </xf>
    <xf numFmtId="49" fontId="5" fillId="0" borderId="8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top"/>
    </xf>
    <xf numFmtId="164" fontId="8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vertical="top"/>
    </xf>
    <xf numFmtId="0" fontId="10" fillId="2" borderId="4" xfId="0" applyNumberFormat="1" applyFont="1" applyFill="1" applyBorder="1" applyAlignment="1">
      <alignment vertical="top"/>
    </xf>
    <xf numFmtId="0" fontId="11" fillId="2" borderId="10" xfId="0" applyFont="1" applyFill="1" applyBorder="1" applyAlignment="1">
      <alignment vertical="top"/>
    </xf>
    <xf numFmtId="0" fontId="10" fillId="2" borderId="4" xfId="0" applyFont="1" applyFill="1" applyBorder="1" applyAlignment="1">
      <alignment vertical="top"/>
    </xf>
    <xf numFmtId="49" fontId="12" fillId="2" borderId="4" xfId="0" applyNumberFormat="1" applyFont="1" applyFill="1" applyBorder="1" applyAlignment="1">
      <alignment horizontal="center" vertical="top"/>
    </xf>
    <xf numFmtId="0" fontId="13" fillId="2" borderId="4" xfId="0" applyFont="1" applyFill="1" applyBorder="1" applyAlignment="1">
      <alignment vertical="top"/>
    </xf>
    <xf numFmtId="2" fontId="14" fillId="2" borderId="4" xfId="0" applyNumberFormat="1" applyFont="1" applyFill="1" applyBorder="1" applyAlignment="1">
      <alignment vertical="top"/>
    </xf>
    <xf numFmtId="0" fontId="12" fillId="2" borderId="4" xfId="0" applyFont="1" applyFill="1" applyBorder="1" applyAlignment="1">
      <alignment vertical="top"/>
    </xf>
    <xf numFmtId="0" fontId="15" fillId="2" borderId="4" xfId="0" applyFont="1" applyFill="1" applyBorder="1" applyAlignment="1">
      <alignment horizontal="center" vertical="top"/>
    </xf>
    <xf numFmtId="164" fontId="14" fillId="2" borderId="4" xfId="0" applyNumberFormat="1" applyFont="1" applyFill="1" applyBorder="1" applyAlignment="1">
      <alignment horizontal="center" vertical="top"/>
    </xf>
    <xf numFmtId="49" fontId="16" fillId="2" borderId="4" xfId="0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17" fillId="0" borderId="11" xfId="0" applyNumberFormat="1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5" fillId="0" borderId="12" xfId="0" applyNumberFormat="1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18" fillId="0" borderId="4" xfId="0" applyFont="1" applyBorder="1" applyAlignment="1">
      <alignment vertical="top"/>
    </xf>
    <xf numFmtId="2" fontId="19" fillId="0" borderId="4" xfId="0" applyNumberFormat="1" applyFont="1" applyBorder="1" applyAlignment="1">
      <alignment vertical="top"/>
    </xf>
    <xf numFmtId="164" fontId="20" fillId="0" borderId="4" xfId="0" applyNumberFormat="1" applyFont="1" applyBorder="1" applyAlignment="1">
      <alignment horizontal="center" vertical="top"/>
    </xf>
    <xf numFmtId="49" fontId="21" fillId="0" borderId="13" xfId="0" applyNumberFormat="1" applyFont="1" applyBorder="1" applyAlignment="1">
      <alignment vertical="top"/>
    </xf>
    <xf numFmtId="49" fontId="6" fillId="0" borderId="14" xfId="0" applyNumberFormat="1" applyFont="1" applyBorder="1" applyAlignment="1">
      <alignment vertical="top"/>
    </xf>
    <xf numFmtId="49" fontId="6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7" xfId="0" applyNumberFormat="1" applyFont="1" applyBorder="1" applyAlignment="1">
      <alignment vertical="top"/>
    </xf>
    <xf numFmtId="0" fontId="21" fillId="0" borderId="13" xfId="0" applyNumberFormat="1" applyFont="1" applyBorder="1" applyAlignment="1">
      <alignment vertical="top"/>
    </xf>
    <xf numFmtId="0" fontId="5" fillId="0" borderId="18" xfId="0" applyNumberFormat="1" applyFont="1" applyBorder="1" applyAlignment="1">
      <alignment vertical="top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vertical="top"/>
    </xf>
    <xf numFmtId="49" fontId="5" fillId="0" borderId="20" xfId="0" applyNumberFormat="1" applyFont="1" applyBorder="1" applyAlignment="1">
      <alignment vertical="top"/>
    </xf>
    <xf numFmtId="2" fontId="6" fillId="0" borderId="20" xfId="0" applyNumberFormat="1" applyFont="1" applyBorder="1" applyAlignment="1">
      <alignment horizontal="center" vertical="top"/>
    </xf>
    <xf numFmtId="2" fontId="5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vertical="top"/>
    </xf>
    <xf numFmtId="0" fontId="5" fillId="0" borderId="22" xfId="0" applyNumberFormat="1" applyFont="1" applyBorder="1" applyAlignment="1">
      <alignment vertical="top"/>
    </xf>
    <xf numFmtId="49" fontId="5" fillId="0" borderId="20" xfId="0" applyNumberFormat="1" applyFont="1" applyBorder="1" applyAlignment="1">
      <alignment vertical="center"/>
    </xf>
    <xf numFmtId="0" fontId="21" fillId="0" borderId="4" xfId="0" applyNumberFormat="1" applyFont="1" applyBorder="1" applyAlignment="1">
      <alignment vertical="top"/>
    </xf>
    <xf numFmtId="0" fontId="5" fillId="0" borderId="23" xfId="0" applyNumberFormat="1" applyFont="1" applyBorder="1" applyAlignment="1">
      <alignment vertical="top"/>
    </xf>
    <xf numFmtId="0" fontId="5" fillId="0" borderId="24" xfId="0" applyNumberFormat="1" applyFont="1" applyBorder="1" applyAlignment="1">
      <alignment vertical="top"/>
    </xf>
    <xf numFmtId="49" fontId="21" fillId="0" borderId="25" xfId="0" applyNumberFormat="1" applyFont="1" applyBorder="1" applyAlignment="1">
      <alignment vertical="top"/>
    </xf>
    <xf numFmtId="49" fontId="6" fillId="0" borderId="26" xfId="0" applyNumberFormat="1" applyFont="1" applyBorder="1" applyAlignment="1">
      <alignment vertical="top"/>
    </xf>
    <xf numFmtId="0" fontId="5" fillId="0" borderId="27" xfId="0" applyNumberFormat="1" applyFont="1" applyBorder="1" applyAlignment="1">
      <alignment vertical="top"/>
    </xf>
    <xf numFmtId="0" fontId="5" fillId="0" borderId="28" xfId="0" applyNumberFormat="1" applyFont="1" applyBorder="1" applyAlignment="1">
      <alignment vertical="top"/>
    </xf>
    <xf numFmtId="0" fontId="21" fillId="0" borderId="25" xfId="0" applyNumberFormat="1" applyFont="1" applyBorder="1" applyAlignment="1">
      <alignment vertical="top"/>
    </xf>
    <xf numFmtId="49" fontId="22" fillId="0" borderId="28" xfId="0" applyNumberFormat="1" applyFont="1" applyBorder="1" applyAlignment="1">
      <alignment horizontal="center" vertical="top"/>
    </xf>
    <xf numFmtId="49" fontId="23" fillId="0" borderId="25" xfId="0" applyNumberFormat="1" applyFont="1" applyBorder="1" applyAlignment="1">
      <alignment horizontal="center" vertical="top"/>
    </xf>
    <xf numFmtId="0" fontId="24" fillId="0" borderId="28" xfId="0" applyNumberFormat="1" applyFont="1" applyBorder="1" applyAlignment="1">
      <alignment horizontal="center" vertical="top"/>
    </xf>
    <xf numFmtId="164" fontId="6" fillId="0" borderId="25" xfId="0" applyNumberFormat="1" applyFont="1" applyBorder="1" applyAlignment="1">
      <alignment horizontal="center" vertical="top"/>
    </xf>
    <xf numFmtId="0" fontId="24" fillId="0" borderId="29" xfId="0" applyNumberFormat="1" applyFont="1" applyBorder="1" applyAlignment="1">
      <alignment horizontal="center" vertical="top"/>
    </xf>
    <xf numFmtId="164" fontId="6" fillId="0" borderId="30" xfId="0" applyNumberFormat="1" applyFont="1" applyBorder="1" applyAlignment="1">
      <alignment horizontal="center" vertical="top"/>
    </xf>
    <xf numFmtId="0" fontId="5" fillId="0" borderId="31" xfId="0" applyNumberFormat="1" applyFont="1" applyBorder="1" applyAlignment="1">
      <alignment vertical="top"/>
    </xf>
    <xf numFmtId="0" fontId="5" fillId="0" borderId="32" xfId="0" applyNumberFormat="1" applyFont="1" applyBorder="1" applyAlignment="1">
      <alignment vertical="top"/>
    </xf>
    <xf numFmtId="0" fontId="2" fillId="0" borderId="32" xfId="0" applyFont="1" applyBorder="1" applyAlignment="1">
      <alignment vertical="top"/>
    </xf>
    <xf numFmtId="49" fontId="21" fillId="0" borderId="33" xfId="0" applyNumberFormat="1" applyFont="1" applyBorder="1" applyAlignment="1">
      <alignment vertical="top"/>
    </xf>
    <xf numFmtId="49" fontId="5" fillId="0" borderId="34" xfId="0" applyNumberFormat="1" applyFont="1" applyBorder="1" applyAlignment="1">
      <alignment horizontal="left" vertical="top"/>
    </xf>
    <xf numFmtId="0" fontId="5" fillId="0" borderId="35" xfId="0" applyNumberFormat="1" applyFont="1" applyBorder="1" applyAlignment="1">
      <alignment horizontal="left" vertical="top"/>
    </xf>
    <xf numFmtId="0" fontId="5" fillId="0" borderId="35" xfId="0" applyNumberFormat="1" applyFont="1" applyBorder="1" applyAlignment="1">
      <alignment vertical="top"/>
    </xf>
    <xf numFmtId="0" fontId="5" fillId="0" borderId="36" xfId="0" applyNumberFormat="1" applyFont="1" applyBorder="1" applyAlignment="1">
      <alignment vertical="top"/>
    </xf>
    <xf numFmtId="0" fontId="5" fillId="0" borderId="37" xfId="0" applyNumberFormat="1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5" fillId="0" borderId="38" xfId="0" applyNumberFormat="1" applyFont="1" applyBorder="1" applyAlignment="1">
      <alignment vertical="top"/>
    </xf>
    <xf numFmtId="49" fontId="25" fillId="3" borderId="2" xfId="0" applyNumberFormat="1" applyFont="1" applyFill="1" applyBorder="1" applyAlignment="1">
      <alignment horizontal="center" wrapText="1"/>
    </xf>
    <xf numFmtId="49" fontId="25" fillId="3" borderId="39" xfId="0" applyNumberFormat="1" applyFont="1" applyFill="1" applyBorder="1" applyAlignment="1">
      <alignment horizontal="center" wrapText="1"/>
    </xf>
    <xf numFmtId="49" fontId="6" fillId="3" borderId="38" xfId="0" applyNumberFormat="1" applyFont="1" applyFill="1" applyBorder="1" applyAlignment="1">
      <alignment vertical="top"/>
    </xf>
    <xf numFmtId="0" fontId="5" fillId="3" borderId="2" xfId="0" applyNumberFormat="1" applyFont="1" applyFill="1" applyBorder="1" applyAlignment="1">
      <alignment vertical="top"/>
    </xf>
    <xf numFmtId="0" fontId="5" fillId="3" borderId="2" xfId="0" applyNumberFormat="1" applyFont="1" applyFill="1" applyBorder="1" applyAlignment="1">
      <alignment vertical="top" wrapText="1"/>
    </xf>
    <xf numFmtId="0" fontId="5" fillId="3" borderId="2" xfId="0" applyNumberFormat="1" applyFont="1" applyFill="1" applyBorder="1" applyAlignment="1">
      <alignment horizontal="center" vertical="top" wrapText="1"/>
    </xf>
    <xf numFmtId="0" fontId="5" fillId="3" borderId="39" xfId="0" applyNumberFormat="1" applyFont="1" applyFill="1" applyBorder="1" applyAlignment="1">
      <alignment horizontal="center" vertical="top" wrapText="1"/>
    </xf>
    <xf numFmtId="49" fontId="6" fillId="3" borderId="40" xfId="0" applyNumberFormat="1" applyFont="1" applyFill="1" applyBorder="1" applyAlignment="1">
      <alignment vertical="top"/>
    </xf>
    <xf numFmtId="0" fontId="5" fillId="3" borderId="41" xfId="0" applyNumberFormat="1" applyFont="1" applyFill="1" applyBorder="1" applyAlignment="1">
      <alignment vertical="top" wrapText="1"/>
    </xf>
    <xf numFmtId="0" fontId="5" fillId="3" borderId="41" xfId="0" applyNumberFormat="1" applyFont="1" applyFill="1" applyBorder="1" applyAlignment="1">
      <alignment horizontal="center" vertical="top" wrapText="1"/>
    </xf>
    <xf numFmtId="0" fontId="5" fillId="3" borderId="42" xfId="0" applyNumberFormat="1" applyFont="1" applyFill="1" applyBorder="1" applyAlignment="1">
      <alignment horizontal="center" vertical="top" wrapText="1"/>
    </xf>
    <xf numFmtId="0" fontId="2" fillId="0" borderId="43" xfId="0" applyNumberFormat="1" applyFont="1" applyBorder="1" applyAlignment="1">
      <alignment vertical="top"/>
    </xf>
    <xf numFmtId="0" fontId="2" fillId="0" borderId="44" xfId="0" applyNumberFormat="1" applyFont="1" applyBorder="1" applyAlignment="1">
      <alignment vertical="top"/>
    </xf>
    <xf numFmtId="0" fontId="3" fillId="0" borderId="44" xfId="0" applyNumberFormat="1" applyFont="1" applyBorder="1" applyAlignment="1">
      <alignment vertical="top"/>
    </xf>
    <xf numFmtId="0" fontId="3" fillId="0" borderId="43" xfId="0" applyNumberFormat="1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5" fillId="0" borderId="45" xfId="0" applyFont="1" applyBorder="1" applyAlignment="1">
      <alignment vertical="top"/>
    </xf>
    <xf numFmtId="0" fontId="5" fillId="0" borderId="45" xfId="0" applyNumberFormat="1" applyFont="1" applyBorder="1" applyAlignment="1">
      <alignment vertical="top"/>
    </xf>
    <xf numFmtId="0" fontId="18" fillId="0" borderId="45" xfId="0" applyFont="1" applyBorder="1" applyAlignment="1">
      <alignment vertical="top"/>
    </xf>
    <xf numFmtId="2" fontId="19" fillId="0" borderId="45" xfId="0" applyNumberFormat="1" applyFont="1" applyBorder="1" applyAlignment="1">
      <alignment vertical="top"/>
    </xf>
    <xf numFmtId="0" fontId="9" fillId="0" borderId="45" xfId="0" applyFont="1" applyBorder="1" applyAlignment="1">
      <alignment vertical="top"/>
    </xf>
    <xf numFmtId="0" fontId="7" fillId="0" borderId="45" xfId="0" applyFont="1" applyBorder="1" applyAlignment="1">
      <alignment horizontal="center" vertical="top"/>
    </xf>
    <xf numFmtId="164" fontId="20" fillId="0" borderId="45" xfId="0" applyNumberFormat="1" applyFont="1" applyBorder="1" applyAlignment="1">
      <alignment horizontal="center" vertical="top"/>
    </xf>
    <xf numFmtId="0" fontId="2" fillId="0" borderId="46" xfId="0" applyNumberFormat="1" applyFont="1" applyBorder="1" applyAlignment="1">
      <alignment vertical="top"/>
    </xf>
    <xf numFmtId="49" fontId="26" fillId="0" borderId="47" xfId="0" applyNumberFormat="1" applyFont="1" applyBorder="1" applyAlignment="1">
      <alignment vertical="top"/>
    </xf>
    <xf numFmtId="0" fontId="2" fillId="0" borderId="47" xfId="0" applyNumberFormat="1" applyFont="1" applyBorder="1" applyAlignment="1">
      <alignment vertical="top"/>
    </xf>
    <xf numFmtId="0" fontId="9" fillId="0" borderId="47" xfId="0" applyFont="1" applyBorder="1" applyAlignment="1">
      <alignment vertical="top"/>
    </xf>
    <xf numFmtId="0" fontId="3" fillId="0" borderId="47" xfId="0" applyNumberFormat="1" applyFont="1" applyBorder="1" applyAlignment="1">
      <alignment vertical="top"/>
    </xf>
    <xf numFmtId="0" fontId="27" fillId="0" borderId="47" xfId="0" applyFont="1" applyBorder="1" applyAlignment="1">
      <alignment vertical="top"/>
    </xf>
    <xf numFmtId="0" fontId="18" fillId="0" borderId="47" xfId="0" applyFont="1" applyBorder="1" applyAlignment="1">
      <alignment vertical="top"/>
    </xf>
    <xf numFmtId="2" fontId="19" fillId="0" borderId="47" xfId="0" applyNumberFormat="1" applyFont="1" applyBorder="1" applyAlignment="1">
      <alignment vertical="top"/>
    </xf>
    <xf numFmtId="0" fontId="7" fillId="0" borderId="47" xfId="0" applyFont="1" applyBorder="1" applyAlignment="1">
      <alignment horizontal="center" vertical="top"/>
    </xf>
    <xf numFmtId="164" fontId="20" fillId="0" borderId="47" xfId="0" applyNumberFormat="1" applyFont="1" applyBorder="1" applyAlignment="1">
      <alignment horizontal="center" vertical="top"/>
    </xf>
    <xf numFmtId="0" fontId="3" fillId="0" borderId="48" xfId="0" applyNumberFormat="1" applyFont="1" applyBorder="1" applyAlignment="1">
      <alignment vertical="top"/>
    </xf>
    <xf numFmtId="0" fontId="28" fillId="0" borderId="48" xfId="0" applyFont="1" applyBorder="1" applyAlignment="1">
      <alignment vertical="top"/>
    </xf>
    <xf numFmtId="0" fontId="9" fillId="0" borderId="48" xfId="0" applyFont="1" applyBorder="1" applyAlignment="1">
      <alignment vertical="top"/>
    </xf>
    <xf numFmtId="0" fontId="27" fillId="0" borderId="48" xfId="0" applyFont="1" applyBorder="1" applyAlignment="1">
      <alignment vertical="top"/>
    </xf>
    <xf numFmtId="0" fontId="18" fillId="0" borderId="48" xfId="0" applyFont="1" applyBorder="1" applyAlignment="1">
      <alignment vertical="top"/>
    </xf>
    <xf numFmtId="2" fontId="19" fillId="0" borderId="48" xfId="0" applyNumberFormat="1" applyFont="1" applyBorder="1" applyAlignment="1">
      <alignment vertical="top"/>
    </xf>
    <xf numFmtId="0" fontId="7" fillId="0" borderId="48" xfId="0" applyFont="1" applyBorder="1" applyAlignment="1">
      <alignment horizontal="center" vertical="top"/>
    </xf>
    <xf numFmtId="164" fontId="20" fillId="0" borderId="48" xfId="0" applyNumberFormat="1" applyFont="1" applyBorder="1" applyAlignment="1">
      <alignment horizontal="center" vertical="top"/>
    </xf>
    <xf numFmtId="49" fontId="29" fillId="0" borderId="4" xfId="0" applyNumberFormat="1" applyFont="1" applyBorder="1" applyAlignment="1">
      <alignment vertical="top"/>
    </xf>
    <xf numFmtId="0" fontId="30" fillId="4" borderId="4" xfId="0" applyNumberFormat="1" applyFont="1" applyFill="1" applyBorder="1" applyAlignment="1">
      <alignment vertical="top"/>
    </xf>
    <xf numFmtId="0" fontId="27" fillId="0" borderId="4" xfId="0" applyFont="1" applyBorder="1" applyAlignment="1">
      <alignment vertical="top"/>
    </xf>
    <xf numFmtId="0" fontId="30" fillId="5" borderId="4" xfId="0" applyNumberFormat="1" applyFont="1" applyFill="1" applyBorder="1" applyAlignment="1">
      <alignment vertical="top"/>
    </xf>
    <xf numFmtId="49" fontId="31" fillId="0" borderId="4" xfId="0" applyNumberFormat="1" applyFont="1" applyBorder="1" applyAlignment="1">
      <alignment vertical="top"/>
    </xf>
    <xf numFmtId="0" fontId="30" fillId="6" borderId="4" xfId="0" applyNumberFormat="1" applyFont="1" applyFill="1" applyBorder="1" applyAlignment="1">
      <alignment vertical="top"/>
    </xf>
    <xf numFmtId="49" fontId="5" fillId="0" borderId="4" xfId="0" applyNumberFormat="1" applyFont="1" applyBorder="1" applyAlignment="1">
      <alignment horizontal="right" vertical="top"/>
    </xf>
    <xf numFmtId="49" fontId="32" fillId="0" borderId="4" xfId="0" applyNumberFormat="1" applyFont="1" applyBorder="1" applyAlignment="1">
      <alignment vertical="top"/>
    </xf>
    <xf numFmtId="0" fontId="3" fillId="0" borderId="45" xfId="0" applyNumberFormat="1" applyFont="1" applyBorder="1" applyAlignment="1">
      <alignment vertical="top"/>
    </xf>
    <xf numFmtId="0" fontId="2" fillId="0" borderId="49" xfId="0" applyNumberFormat="1" applyFont="1" applyBorder="1" applyAlignment="1">
      <alignment vertical="top"/>
    </xf>
    <xf numFmtId="49" fontId="26" fillId="3" borderId="50" xfId="0" applyNumberFormat="1" applyFont="1" applyFill="1" applyBorder="1" applyAlignment="1"/>
    <xf numFmtId="0" fontId="2" fillId="0" borderId="51" xfId="0" applyNumberFormat="1" applyFont="1" applyBorder="1" applyAlignment="1">
      <alignment vertical="top"/>
    </xf>
    <xf numFmtId="0" fontId="33" fillId="0" borderId="52" xfId="0" applyFont="1" applyBorder="1" applyAlignment="1">
      <alignment vertical="top"/>
    </xf>
    <xf numFmtId="49" fontId="1" fillId="0" borderId="52" xfId="0" applyNumberFormat="1" applyFont="1" applyBorder="1" applyAlignment="1">
      <alignment vertical="top"/>
    </xf>
    <xf numFmtId="0" fontId="3" fillId="0" borderId="52" xfId="0" applyNumberFormat="1" applyFont="1" applyBorder="1" applyAlignment="1">
      <alignment vertical="top"/>
    </xf>
    <xf numFmtId="0" fontId="32" fillId="0" borderId="2" xfId="0" applyNumberFormat="1" applyFont="1" applyBorder="1" applyAlignment="1">
      <alignment horizontal="center" vertical="top"/>
    </xf>
    <xf numFmtId="0" fontId="29" fillId="0" borderId="2" xfId="0" applyFont="1" applyBorder="1" applyAlignment="1">
      <alignment horizontal="center"/>
    </xf>
    <xf numFmtId="0" fontId="2" fillId="0" borderId="53" xfId="0" applyFont="1" applyBorder="1" applyAlignment="1">
      <alignment vertical="top"/>
    </xf>
    <xf numFmtId="0" fontId="29" fillId="3" borderId="2" xfId="0" applyFont="1" applyFill="1" applyBorder="1" applyAlignment="1"/>
    <xf numFmtId="49" fontId="34" fillId="3" borderId="2" xfId="0" applyNumberFormat="1" applyFont="1" applyFill="1" applyBorder="1" applyAlignment="1">
      <alignment horizontal="center"/>
    </xf>
    <xf numFmtId="0" fontId="32" fillId="3" borderId="2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49" fontId="35" fillId="3" borderId="2" xfId="0" applyNumberFormat="1" applyFont="1" applyFill="1" applyBorder="1" applyAlignment="1">
      <alignment horizontal="center" vertical="top"/>
    </xf>
    <xf numFmtId="49" fontId="36" fillId="3" borderId="2" xfId="0" applyNumberFormat="1" applyFont="1" applyFill="1" applyBorder="1" applyAlignment="1">
      <alignment horizontal="left"/>
    </xf>
    <xf numFmtId="0" fontId="2" fillId="0" borderId="2" xfId="0" applyFont="1" applyBorder="1" applyAlignment="1">
      <alignment vertical="top"/>
    </xf>
    <xf numFmtId="49" fontId="37" fillId="3" borderId="2" xfId="0" applyNumberFormat="1" applyFont="1" applyFill="1" applyBorder="1" applyAlignment="1">
      <alignment horizontal="center" vertical="top"/>
    </xf>
    <xf numFmtId="49" fontId="35" fillId="3" borderId="2" xfId="0" applyNumberFormat="1" applyFont="1" applyFill="1" applyBorder="1" applyAlignment="1">
      <alignment vertical="top"/>
    </xf>
    <xf numFmtId="49" fontId="32" fillId="0" borderId="54" xfId="0" applyNumberFormat="1" applyFont="1" applyBorder="1" applyAlignment="1">
      <alignment vertical="top"/>
    </xf>
    <xf numFmtId="49" fontId="35" fillId="3" borderId="2" xfId="0" applyNumberFormat="1" applyFont="1" applyFill="1" applyBorder="1" applyAlignment="1">
      <alignment horizontal="center"/>
    </xf>
    <xf numFmtId="164" fontId="31" fillId="3" borderId="2" xfId="0" applyNumberFormat="1" applyFont="1" applyFill="1" applyBorder="1" applyAlignment="1">
      <alignment horizontal="center"/>
    </xf>
    <xf numFmtId="49" fontId="32" fillId="3" borderId="2" xfId="0" applyNumberFormat="1" applyFont="1" applyFill="1" applyBorder="1" applyAlignment="1"/>
    <xf numFmtId="0" fontId="32" fillId="3" borderId="2" xfId="0" applyNumberFormat="1" applyFont="1" applyFill="1" applyBorder="1" applyAlignment="1">
      <alignment horizontal="center"/>
    </xf>
    <xf numFmtId="165" fontId="34" fillId="3" borderId="2" xfId="0" applyNumberFormat="1" applyFont="1" applyFill="1" applyBorder="1" applyAlignment="1">
      <alignment horizontal="center"/>
    </xf>
    <xf numFmtId="2" fontId="32" fillId="3" borderId="2" xfId="0" applyNumberFormat="1" applyFont="1" applyFill="1" applyBorder="1" applyAlignment="1">
      <alignment horizontal="center"/>
    </xf>
    <xf numFmtId="0" fontId="2" fillId="0" borderId="3" xfId="0" applyNumberFormat="1" applyFont="1" applyBorder="1" applyAlignment="1">
      <alignment horizontal="center" vertical="top"/>
    </xf>
    <xf numFmtId="0" fontId="2" fillId="0" borderId="55" xfId="0" applyNumberFormat="1" applyFont="1" applyBorder="1" applyAlignment="1">
      <alignment vertical="top"/>
    </xf>
    <xf numFmtId="0" fontId="3" fillId="0" borderId="55" xfId="0" applyNumberFormat="1" applyFont="1" applyBorder="1" applyAlignment="1">
      <alignment vertical="top"/>
    </xf>
    <xf numFmtId="0" fontId="33" fillId="0" borderId="45" xfId="0" applyFont="1" applyBorder="1" applyAlignment="1">
      <alignment vertical="top"/>
    </xf>
    <xf numFmtId="0" fontId="1" fillId="0" borderId="45" xfId="0" applyFont="1" applyBorder="1" applyAlignment="1">
      <alignment vertical="top"/>
    </xf>
    <xf numFmtId="0" fontId="3" fillId="0" borderId="45" xfId="0" applyFont="1" applyBorder="1" applyAlignment="1">
      <alignment vertical="top"/>
    </xf>
    <xf numFmtId="0" fontId="33" fillId="0" borderId="46" xfId="0" applyFont="1" applyBorder="1" applyAlignment="1">
      <alignment vertical="top"/>
    </xf>
    <xf numFmtId="0" fontId="3" fillId="0" borderId="47" xfId="0" applyFont="1" applyBorder="1" applyAlignment="1">
      <alignment vertical="top"/>
    </xf>
    <xf numFmtId="0" fontId="1" fillId="0" borderId="47" xfId="0" applyFont="1" applyBorder="1" applyAlignment="1">
      <alignment vertical="top"/>
    </xf>
    <xf numFmtId="0" fontId="33" fillId="0" borderId="48" xfId="0" applyFont="1" applyBorder="1" applyAlignment="1">
      <alignment vertical="top"/>
    </xf>
    <xf numFmtId="0" fontId="38" fillId="0" borderId="48" xfId="0" applyFont="1" applyBorder="1" applyAlignment="1">
      <alignment vertical="top"/>
    </xf>
    <xf numFmtId="0" fontId="39" fillId="0" borderId="48" xfId="0" applyNumberFormat="1" applyFont="1" applyBorder="1" applyAlignment="1">
      <alignment vertical="top"/>
    </xf>
    <xf numFmtId="0" fontId="40" fillId="0" borderId="48" xfId="0" applyFont="1" applyBorder="1" applyAlignment="1">
      <alignment horizontal="center" vertical="top"/>
    </xf>
    <xf numFmtId="164" fontId="19" fillId="0" borderId="48" xfId="0" applyNumberFormat="1" applyFont="1" applyBorder="1" applyAlignment="1">
      <alignment horizontal="center" vertical="top"/>
    </xf>
    <xf numFmtId="0" fontId="38" fillId="0" borderId="48" xfId="0" applyNumberFormat="1" applyFont="1" applyBorder="1" applyAlignment="1">
      <alignment vertical="top"/>
    </xf>
    <xf numFmtId="49" fontId="38" fillId="0" borderId="4" xfId="0" applyNumberFormat="1" applyFont="1" applyBorder="1" applyAlignment="1">
      <alignment vertical="top"/>
    </xf>
    <xf numFmtId="165" fontId="41" fillId="0" borderId="4" xfId="0" applyNumberFormat="1" applyFont="1" applyBorder="1" applyAlignment="1">
      <alignment vertical="top"/>
    </xf>
    <xf numFmtId="49" fontId="38" fillId="0" borderId="4" xfId="0" applyNumberFormat="1" applyFont="1" applyBorder="1" applyAlignment="1">
      <alignment horizontal="center"/>
    </xf>
    <xf numFmtId="0" fontId="38" fillId="0" borderId="4" xfId="0" applyNumberFormat="1" applyFont="1" applyBorder="1" applyAlignment="1">
      <alignment vertical="top"/>
    </xf>
    <xf numFmtId="0" fontId="38" fillId="0" borderId="4" xfId="0" applyFont="1" applyBorder="1" applyAlignment="1">
      <alignment vertical="top"/>
    </xf>
    <xf numFmtId="0" fontId="39" fillId="0" borderId="4" xfId="0" applyNumberFormat="1" applyFont="1" applyBorder="1" applyAlignment="1">
      <alignment vertical="top"/>
    </xf>
    <xf numFmtId="0" fontId="38" fillId="7" borderId="4" xfId="0" applyNumberFormat="1" applyFont="1" applyFill="1" applyBorder="1" applyAlignment="1">
      <alignment vertical="top"/>
    </xf>
    <xf numFmtId="0" fontId="38" fillId="0" borderId="4" xfId="0" applyNumberFormat="1" applyFont="1" applyBorder="1" applyAlignment="1">
      <alignment horizontal="center" vertical="top"/>
    </xf>
    <xf numFmtId="0" fontId="38" fillId="8" borderId="4" xfId="0" applyNumberFormat="1" applyFont="1" applyFill="1" applyBorder="1" applyAlignment="1">
      <alignment vertical="top"/>
    </xf>
    <xf numFmtId="0" fontId="39" fillId="0" borderId="24" xfId="0" applyNumberFormat="1" applyFont="1" applyBorder="1" applyAlignment="1">
      <alignment vertical="top"/>
    </xf>
    <xf numFmtId="165" fontId="38" fillId="0" borderId="4" xfId="0" applyNumberFormat="1" applyFont="1" applyBorder="1" applyAlignment="1">
      <alignment vertical="top"/>
    </xf>
    <xf numFmtId="0" fontId="38" fillId="9" borderId="4" xfId="0" applyNumberFormat="1" applyFont="1" applyFill="1" applyBorder="1" applyAlignment="1">
      <alignment vertical="top"/>
    </xf>
    <xf numFmtId="0" fontId="38" fillId="0" borderId="25" xfId="0" applyNumberFormat="1" applyFont="1" applyBorder="1" applyAlignment="1">
      <alignment vertical="top"/>
    </xf>
    <xf numFmtId="49" fontId="38" fillId="0" borderId="26" xfId="0" applyNumberFormat="1" applyFont="1" applyBorder="1" applyAlignment="1">
      <alignment vertical="top"/>
    </xf>
    <xf numFmtId="0" fontId="38" fillId="0" borderId="31" xfId="0" applyNumberFormat="1" applyFont="1" applyBorder="1" applyAlignment="1">
      <alignment vertical="top"/>
    </xf>
    <xf numFmtId="0" fontId="38" fillId="0" borderId="27" xfId="0" applyNumberFormat="1" applyFont="1" applyBorder="1" applyAlignment="1">
      <alignment vertical="top"/>
    </xf>
    <xf numFmtId="49" fontId="38" fillId="0" borderId="28" xfId="0" applyNumberFormat="1" applyFont="1" applyBorder="1" applyAlignment="1">
      <alignment vertical="top"/>
    </xf>
    <xf numFmtId="0" fontId="38" fillId="10" borderId="4" xfId="0" applyNumberFormat="1" applyFont="1" applyFill="1" applyBorder="1" applyAlignment="1">
      <alignment vertical="top"/>
    </xf>
    <xf numFmtId="49" fontId="43" fillId="0" borderId="25" xfId="0" applyNumberFormat="1" applyFont="1" applyBorder="1" applyAlignment="1">
      <alignment vertical="top"/>
    </xf>
    <xf numFmtId="49" fontId="38" fillId="0" borderId="29" xfId="0" applyNumberFormat="1" applyFont="1" applyBorder="1" applyAlignment="1">
      <alignment vertical="top"/>
    </xf>
    <xf numFmtId="165" fontId="41" fillId="0" borderId="24" xfId="0" applyNumberFormat="1" applyFont="1" applyBorder="1" applyAlignment="1">
      <alignment vertical="top"/>
    </xf>
    <xf numFmtId="165" fontId="38" fillId="0" borderId="30" xfId="0" applyNumberFormat="1" applyFont="1" applyBorder="1" applyAlignment="1">
      <alignment vertical="top"/>
    </xf>
    <xf numFmtId="0" fontId="39" fillId="0" borderId="31" xfId="0" applyNumberFormat="1" applyFont="1" applyBorder="1" applyAlignment="1">
      <alignment vertical="top"/>
    </xf>
    <xf numFmtId="0" fontId="38" fillId="0" borderId="11" xfId="0" applyNumberFormat="1" applyFont="1" applyBorder="1" applyAlignment="1">
      <alignment vertical="top"/>
    </xf>
    <xf numFmtId="0" fontId="38" fillId="0" borderId="23" xfId="0" applyNumberFormat="1" applyFont="1" applyBorder="1" applyAlignment="1">
      <alignment vertical="top"/>
    </xf>
    <xf numFmtId="0" fontId="38" fillId="0" borderId="4" xfId="0" applyNumberFormat="1" applyFont="1" applyBorder="1" applyAlignment="1">
      <alignment horizontal="right" vertical="top"/>
    </xf>
    <xf numFmtId="0" fontId="38" fillId="0" borderId="24" xfId="0" applyNumberFormat="1" applyFont="1" applyBorder="1" applyAlignment="1">
      <alignment vertical="top"/>
    </xf>
    <xf numFmtId="49" fontId="38" fillId="0" borderId="24" xfId="0" applyNumberFormat="1" applyFont="1" applyBorder="1" applyAlignment="1">
      <alignment vertical="top"/>
    </xf>
    <xf numFmtId="164" fontId="41" fillId="0" borderId="24" xfId="0" applyNumberFormat="1" applyFont="1" applyBorder="1" applyAlignment="1">
      <alignment vertical="top"/>
    </xf>
    <xf numFmtId="2" fontId="41" fillId="0" borderId="24" xfId="0" applyNumberFormat="1" applyFont="1" applyBorder="1" applyAlignment="1">
      <alignment vertical="top"/>
    </xf>
  </cellXfs>
  <cellStyles count="1">
    <cellStyle name="Normal" xfId="0" builtinId="0"/>
  </cellStyles>
  <dxfs count="1">
    <dxf>
      <font>
        <b/>
        <u/>
        <color rgb="FFFFE061"/>
      </font>
      <fill>
        <patternFill patternType="solid">
          <fgColor indexed="14"/>
          <bgColor indexed="1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6D6D6"/>
      <rgbColor rgb="FF3F3F3F"/>
      <rgbColor rgb="FFFEFEFE"/>
      <rgbColor rgb="FFFF2C21"/>
      <rgbColor rgb="FF515151"/>
      <rgbColor rgb="00000000"/>
      <rgbColor rgb="FFFFE061"/>
      <rgbColor rgb="FF6DC037"/>
      <rgbColor rgb="FFD17E14"/>
      <rgbColor rgb="FF7F7F7F"/>
      <rgbColor rgb="FF9CE159"/>
      <rgbColor rgb="FFFFC071"/>
      <rgbColor rgb="FFFFABAB"/>
      <rgbColor rgb="FFFFA93A"/>
      <rgbColor rgb="FFFF5F5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showGridLines="0" tabSelected="1" workbookViewId="0">
      <selection activeCell="B33" sqref="B33"/>
    </sheetView>
  </sheetViews>
  <sheetFormatPr baseColWidth="10" defaultColWidth="14.140625" defaultRowHeight="13.9" customHeight="1"/>
  <cols>
    <col min="1" max="1" width="39.7109375" style="1" customWidth="1"/>
    <col min="2" max="2" width="37.28515625" style="1" customWidth="1"/>
    <col min="3" max="3" width="21.140625" style="1" customWidth="1"/>
    <col min="4" max="4" width="21.7109375" style="1" customWidth="1"/>
    <col min="5" max="5" width="21.140625" style="1" customWidth="1"/>
    <col min="6" max="6" width="23" style="1" customWidth="1"/>
    <col min="7" max="7" width="18.7109375" style="1" customWidth="1"/>
    <col min="8" max="13" width="18.85546875" style="1" customWidth="1"/>
    <col min="14" max="256" width="14.140625" style="1" customWidth="1"/>
  </cols>
  <sheetData>
    <row r="1" spans="1:13" ht="40.9" customHeight="1">
      <c r="A1" s="2"/>
      <c r="B1" s="3" t="s">
        <v>0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8.35" customHeight="1">
      <c r="A2" s="6"/>
      <c r="B2" s="7" t="s">
        <v>1</v>
      </c>
      <c r="C2" s="8"/>
      <c r="D2" s="9"/>
      <c r="E2" s="9"/>
      <c r="F2" s="9"/>
      <c r="G2" s="9"/>
      <c r="H2" s="9"/>
      <c r="I2" s="5"/>
      <c r="J2" s="5"/>
      <c r="K2" s="5"/>
      <c r="L2" s="5"/>
      <c r="M2" s="5"/>
    </row>
    <row r="3" spans="1:13" ht="28.35" customHeight="1">
      <c r="A3" s="10" t="s">
        <v>2</v>
      </c>
      <c r="B3" s="11">
        <v>15</v>
      </c>
      <c r="C3" s="12" t="s">
        <v>3</v>
      </c>
      <c r="D3" s="9"/>
      <c r="E3" s="13" t="s">
        <v>4</v>
      </c>
      <c r="F3" s="9"/>
      <c r="G3" s="9"/>
      <c r="H3" s="9"/>
      <c r="I3" s="5"/>
      <c r="J3" s="5"/>
      <c r="K3" s="5"/>
      <c r="L3" s="5"/>
      <c r="M3" s="5"/>
    </row>
    <row r="4" spans="1:13" ht="28.35" customHeight="1">
      <c r="A4" s="10" t="s">
        <v>5</v>
      </c>
      <c r="B4" s="11">
        <v>500</v>
      </c>
      <c r="C4" s="12" t="s">
        <v>6</v>
      </c>
      <c r="D4" s="9"/>
      <c r="E4" s="13" t="s">
        <v>7</v>
      </c>
      <c r="F4" s="9"/>
      <c r="G4" s="9"/>
      <c r="H4" s="9"/>
      <c r="I4" s="5"/>
      <c r="J4" s="5"/>
      <c r="K4" s="5"/>
      <c r="L4" s="5"/>
      <c r="M4" s="5"/>
    </row>
    <row r="5" spans="1:13" ht="28.35" customHeight="1">
      <c r="A5" s="10" t="s">
        <v>8</v>
      </c>
      <c r="B5" s="11">
        <v>5</v>
      </c>
      <c r="C5" s="12" t="s">
        <v>9</v>
      </c>
      <c r="D5" s="9"/>
      <c r="E5" s="13" t="s">
        <v>10</v>
      </c>
      <c r="F5" s="9"/>
      <c r="G5" s="9"/>
      <c r="H5" s="9"/>
      <c r="I5" s="5"/>
      <c r="J5" s="5"/>
      <c r="K5" s="5"/>
      <c r="L5" s="5"/>
      <c r="M5" s="5"/>
    </row>
    <row r="6" spans="1:13" ht="61.5" customHeight="1">
      <c r="A6" s="14" t="s">
        <v>11</v>
      </c>
      <c r="B6" s="15"/>
      <c r="C6" s="16"/>
      <c r="D6" s="17"/>
      <c r="E6" s="9"/>
      <c r="F6" s="9"/>
      <c r="G6" s="9"/>
      <c r="H6" s="9"/>
      <c r="I6" s="18"/>
      <c r="J6" s="19"/>
      <c r="K6" s="20"/>
      <c r="L6" s="20"/>
      <c r="M6" s="20"/>
    </row>
    <row r="7" spans="1:13" ht="28.35" customHeight="1">
      <c r="A7" s="21"/>
      <c r="B7" s="22"/>
      <c r="C7" s="23"/>
      <c r="D7" s="23"/>
      <c r="E7" s="24" t="s">
        <v>12</v>
      </c>
      <c r="F7" s="23"/>
      <c r="G7" s="21"/>
      <c r="H7" s="23"/>
      <c r="I7" s="25"/>
      <c r="J7" s="26"/>
      <c r="K7" s="27"/>
      <c r="L7" s="28"/>
      <c r="M7" s="29"/>
    </row>
    <row r="8" spans="1:13" ht="28.35" customHeight="1">
      <c r="A8" s="30" t="s">
        <v>11</v>
      </c>
      <c r="B8" s="31"/>
      <c r="C8" s="23"/>
      <c r="D8" s="23"/>
      <c r="E8" s="24"/>
      <c r="F8" s="23"/>
      <c r="G8" s="21"/>
      <c r="H8" s="23"/>
      <c r="I8" s="25"/>
      <c r="J8" s="26"/>
      <c r="K8" s="27"/>
      <c r="L8" s="28"/>
      <c r="M8" s="29"/>
    </row>
    <row r="9" spans="1:13" ht="28.35" customHeight="1">
      <c r="A9" s="32"/>
      <c r="B9" s="33"/>
      <c r="C9" s="34"/>
      <c r="D9" s="35"/>
      <c r="E9" s="32"/>
      <c r="F9" s="36"/>
      <c r="G9" s="9"/>
      <c r="H9" s="37"/>
      <c r="I9" s="38"/>
      <c r="J9" s="39"/>
      <c r="K9" s="20"/>
      <c r="L9" s="18"/>
      <c r="M9" s="40"/>
    </row>
    <row r="10" spans="1:13" ht="28.35" customHeight="1">
      <c r="A10" s="41" t="s">
        <v>13</v>
      </c>
      <c r="B10" s="42" t="s">
        <v>14</v>
      </c>
      <c r="C10" s="43" t="s">
        <v>15</v>
      </c>
      <c r="D10" s="43" t="s">
        <v>16</v>
      </c>
      <c r="E10" s="44"/>
      <c r="F10" s="45" t="s">
        <v>17</v>
      </c>
      <c r="G10" s="46"/>
      <c r="H10" s="9"/>
      <c r="I10" s="37"/>
      <c r="J10" s="32"/>
      <c r="K10" s="20"/>
      <c r="L10" s="18"/>
      <c r="M10" s="40"/>
    </row>
    <row r="11" spans="1:13" ht="28.35" customHeight="1">
      <c r="A11" s="47"/>
      <c r="B11" s="48"/>
      <c r="C11" s="49" t="s">
        <v>6</v>
      </c>
      <c r="D11" s="49" t="s">
        <v>6</v>
      </c>
      <c r="E11" s="44"/>
      <c r="F11" s="50" t="s">
        <v>18</v>
      </c>
      <c r="G11" s="46"/>
      <c r="H11" s="9"/>
      <c r="I11" s="37"/>
      <c r="J11" s="32"/>
      <c r="K11" s="20"/>
      <c r="L11" s="18"/>
      <c r="M11" s="40"/>
    </row>
    <row r="12" spans="1:13" ht="28.35" customHeight="1">
      <c r="A12" s="47"/>
      <c r="B12" s="51" t="s">
        <v>19</v>
      </c>
      <c r="C12" s="52">
        <f>E53</f>
        <v>9.5980803839232145</v>
      </c>
      <c r="D12" s="53">
        <f>E42</f>
        <v>1.1999999999999997</v>
      </c>
      <c r="E12" s="54"/>
      <c r="F12" s="55"/>
      <c r="G12" s="9"/>
      <c r="H12" s="9"/>
      <c r="I12" s="37"/>
      <c r="J12" s="32"/>
      <c r="K12" s="20"/>
      <c r="L12" s="18"/>
      <c r="M12" s="40"/>
    </row>
    <row r="13" spans="1:13" ht="28.35" customHeight="1">
      <c r="A13" s="47"/>
      <c r="B13" s="56" t="s">
        <v>20</v>
      </c>
      <c r="C13" s="52">
        <f>E61</f>
        <v>8.9982003599280134</v>
      </c>
      <c r="D13" s="53">
        <f>E43</f>
        <v>0.75</v>
      </c>
      <c r="E13" s="54"/>
      <c r="F13" s="9"/>
      <c r="G13" s="9"/>
      <c r="H13" s="9"/>
      <c r="I13" s="37"/>
      <c r="J13" s="32"/>
      <c r="K13" s="20"/>
      <c r="L13" s="18"/>
      <c r="M13" s="40"/>
    </row>
    <row r="14" spans="1:13" ht="28.35" customHeight="1">
      <c r="A14" s="47"/>
      <c r="B14" s="51" t="s">
        <v>21</v>
      </c>
      <c r="C14" s="52">
        <f>E69</f>
        <v>0.59988002399520091</v>
      </c>
      <c r="D14" s="53">
        <f>E44</f>
        <v>7.4999999999999997E-2</v>
      </c>
      <c r="E14" s="54"/>
      <c r="F14" s="37"/>
      <c r="G14" s="37"/>
      <c r="H14" s="9"/>
      <c r="I14" s="37"/>
      <c r="J14" s="32"/>
      <c r="K14" s="20"/>
      <c r="L14" s="18"/>
      <c r="M14" s="40"/>
    </row>
    <row r="15" spans="1:13" ht="28.35" customHeight="1">
      <c r="A15" s="57"/>
      <c r="B15" s="58"/>
      <c r="C15" s="58"/>
      <c r="D15" s="58"/>
      <c r="E15" s="9"/>
      <c r="F15" s="9"/>
      <c r="G15" s="9"/>
      <c r="H15" s="9"/>
      <c r="I15" s="37"/>
      <c r="J15" s="32"/>
      <c r="K15" s="20"/>
      <c r="L15" s="18"/>
      <c r="M15" s="40"/>
    </row>
    <row r="16" spans="1:13" ht="28.35" customHeight="1">
      <c r="A16" s="57"/>
      <c r="B16" s="59"/>
      <c r="C16" s="59"/>
      <c r="D16" s="9"/>
      <c r="E16" s="9"/>
      <c r="F16" s="9"/>
      <c r="G16" s="9"/>
      <c r="H16" s="9"/>
      <c r="I16" s="37"/>
      <c r="J16" s="32"/>
      <c r="K16" s="20"/>
      <c r="L16" s="18"/>
      <c r="M16" s="40"/>
    </row>
    <row r="17" spans="1:13" ht="28.35" customHeight="1">
      <c r="A17" s="60" t="s">
        <v>22</v>
      </c>
      <c r="B17" s="61" t="s">
        <v>23</v>
      </c>
      <c r="C17" s="62"/>
      <c r="D17" s="63"/>
      <c r="E17" s="9"/>
      <c r="F17" s="13" t="s">
        <v>24</v>
      </c>
      <c r="G17" s="9"/>
      <c r="H17" s="9"/>
      <c r="I17" s="37"/>
      <c r="J17" s="32"/>
      <c r="K17" s="20"/>
      <c r="L17" s="18"/>
      <c r="M17" s="40"/>
    </row>
    <row r="18" spans="1:13" ht="28.35" customHeight="1">
      <c r="A18" s="64"/>
      <c r="B18" s="65" t="s">
        <v>25</v>
      </c>
      <c r="C18" s="66" t="s">
        <v>26</v>
      </c>
      <c r="D18" s="63"/>
      <c r="E18" s="9"/>
      <c r="F18" s="13" t="s">
        <v>27</v>
      </c>
      <c r="G18" s="9"/>
      <c r="H18" s="9"/>
      <c r="I18" s="37"/>
      <c r="J18" s="32"/>
      <c r="K18" s="20"/>
      <c r="L18" s="18"/>
      <c r="M18" s="40"/>
    </row>
    <row r="19" spans="1:13" ht="28.35" customHeight="1">
      <c r="A19" s="64"/>
      <c r="B19" s="67">
        <v>100</v>
      </c>
      <c r="C19" s="68">
        <f>B19/((B33*B35))</f>
        <v>1.3333333333333333</v>
      </c>
      <c r="D19" s="63"/>
      <c r="E19" s="9"/>
      <c r="F19" s="9"/>
      <c r="G19" s="9"/>
      <c r="H19" s="9"/>
      <c r="I19" s="37"/>
      <c r="J19" s="32"/>
      <c r="K19" s="20"/>
      <c r="L19" s="18"/>
      <c r="M19" s="40"/>
    </row>
    <row r="20" spans="1:13" ht="28.35" customHeight="1">
      <c r="A20" s="64"/>
      <c r="B20" s="67">
        <v>500</v>
      </c>
      <c r="C20" s="68">
        <f>B20/((B33*B35))</f>
        <v>6.666666666666667</v>
      </c>
      <c r="D20" s="63"/>
      <c r="E20" s="9"/>
      <c r="F20" s="9"/>
      <c r="G20" s="9"/>
      <c r="H20" s="9"/>
      <c r="I20" s="37"/>
      <c r="J20" s="32"/>
      <c r="K20" s="20"/>
      <c r="L20" s="18"/>
      <c r="M20" s="40"/>
    </row>
    <row r="21" spans="1:13" ht="28.35" customHeight="1">
      <c r="A21" s="64"/>
      <c r="B21" s="69">
        <v>1000</v>
      </c>
      <c r="C21" s="70">
        <f>B21/((B33*B35))</f>
        <v>13.333333333333334</v>
      </c>
      <c r="D21" s="63"/>
      <c r="E21" s="9"/>
      <c r="F21" s="9"/>
      <c r="G21" s="9"/>
      <c r="H21" s="9"/>
      <c r="I21" s="37"/>
      <c r="J21" s="32"/>
      <c r="K21" s="20"/>
      <c r="L21" s="18"/>
      <c r="M21" s="40"/>
    </row>
    <row r="22" spans="1:13" ht="28.35" customHeight="1">
      <c r="A22" s="57"/>
      <c r="B22" s="71"/>
      <c r="C22" s="71"/>
      <c r="D22" s="9"/>
      <c r="E22" s="9"/>
      <c r="F22" s="32"/>
      <c r="G22" s="9"/>
      <c r="H22" s="9"/>
      <c r="I22" s="37"/>
      <c r="J22" s="32"/>
      <c r="K22" s="20"/>
      <c r="L22" s="18"/>
      <c r="M22" s="40"/>
    </row>
    <row r="23" spans="1:13" ht="28.35" customHeight="1">
      <c r="A23" s="57"/>
      <c r="B23" s="72"/>
      <c r="C23" s="72"/>
      <c r="D23" s="72"/>
      <c r="E23" s="72"/>
      <c r="F23" s="73"/>
      <c r="G23" s="9"/>
      <c r="H23" s="9"/>
      <c r="I23" s="37"/>
      <c r="J23" s="32"/>
      <c r="K23" s="20"/>
      <c r="L23" s="18"/>
      <c r="M23" s="40"/>
    </row>
    <row r="24" spans="1:13" ht="28.35" customHeight="1">
      <c r="A24" s="74" t="s">
        <v>28</v>
      </c>
      <c r="B24" s="75" t="s">
        <v>29</v>
      </c>
      <c r="C24" s="76"/>
      <c r="D24" s="77"/>
      <c r="E24" s="77"/>
      <c r="F24" s="78"/>
      <c r="G24" s="79"/>
      <c r="H24" s="37"/>
      <c r="I24" s="37"/>
      <c r="J24" s="32"/>
      <c r="K24" s="20"/>
      <c r="L24" s="18"/>
      <c r="M24" s="40"/>
    </row>
    <row r="25" spans="1:13" ht="28.35" customHeight="1">
      <c r="A25" s="80"/>
      <c r="B25" s="81"/>
      <c r="C25" s="82" t="s">
        <v>30</v>
      </c>
      <c r="D25" s="82" t="s">
        <v>31</v>
      </c>
      <c r="E25" s="82" t="s">
        <v>32</v>
      </c>
      <c r="F25" s="83" t="s">
        <v>33</v>
      </c>
      <c r="G25" s="79"/>
      <c r="H25" s="37"/>
      <c r="I25" s="37"/>
      <c r="J25" s="32"/>
      <c r="K25" s="20"/>
      <c r="L25" s="18"/>
      <c r="M25" s="40"/>
    </row>
    <row r="26" spans="1:13" ht="28.35" customHeight="1">
      <c r="A26" s="80"/>
      <c r="B26" s="84" t="s">
        <v>34</v>
      </c>
      <c r="C26" s="85">
        <f>B50</f>
        <v>0.08</v>
      </c>
      <c r="D26" s="86">
        <f>C26*60</f>
        <v>4.8</v>
      </c>
      <c r="E26" s="87">
        <f>C26/1000</f>
        <v>8.0000000000000007E-5</v>
      </c>
      <c r="F26" s="88">
        <f>(C26/1000)*60</f>
        <v>4.8000000000000004E-3</v>
      </c>
      <c r="G26" s="79"/>
      <c r="H26" s="9"/>
      <c r="I26" s="37"/>
      <c r="J26" s="32"/>
      <c r="K26" s="20"/>
      <c r="L26" s="18"/>
      <c r="M26" s="40"/>
    </row>
    <row r="27" spans="1:13" ht="28.35" customHeight="1">
      <c r="A27" s="80"/>
      <c r="B27" s="84" t="s">
        <v>35</v>
      </c>
      <c r="C27" s="86">
        <f>B58</f>
        <v>30</v>
      </c>
      <c r="D27" s="86">
        <f>C27*60</f>
        <v>1800</v>
      </c>
      <c r="E27" s="87">
        <f>C27/1000</f>
        <v>0.03</v>
      </c>
      <c r="F27" s="88">
        <f>(C27/1000)*60</f>
        <v>1.7999999999999998</v>
      </c>
      <c r="G27" s="79"/>
      <c r="H27" s="37"/>
      <c r="I27" s="37"/>
      <c r="J27" s="32"/>
      <c r="K27" s="20"/>
      <c r="L27" s="18"/>
      <c r="M27" s="40"/>
    </row>
    <row r="28" spans="1:13" ht="28.35" customHeight="1">
      <c r="A28" s="80"/>
      <c r="B28" s="89" t="s">
        <v>36</v>
      </c>
      <c r="C28" s="90">
        <f>B66</f>
        <v>10</v>
      </c>
      <c r="D28" s="90">
        <f>C28*60</f>
        <v>600</v>
      </c>
      <c r="E28" s="91">
        <f>C28/1000</f>
        <v>0.01</v>
      </c>
      <c r="F28" s="92">
        <f>(C28/1000)*60</f>
        <v>0.6</v>
      </c>
      <c r="G28" s="79"/>
      <c r="H28" s="37"/>
      <c r="I28" s="37"/>
      <c r="J28" s="32"/>
      <c r="K28" s="20"/>
      <c r="L28" s="18"/>
      <c r="M28" s="40"/>
    </row>
    <row r="29" spans="1:13" ht="28.35" customHeight="1">
      <c r="A29" s="93"/>
      <c r="B29" s="94"/>
      <c r="C29" s="94"/>
      <c r="D29" s="95"/>
      <c r="E29" s="95"/>
      <c r="F29" s="95"/>
      <c r="G29" s="96"/>
      <c r="H29" s="96"/>
      <c r="I29" s="96"/>
      <c r="J29" s="96"/>
      <c r="K29" s="96"/>
      <c r="L29" s="96"/>
      <c r="M29" s="96"/>
    </row>
    <row r="30" spans="1:13" ht="28.35" customHeight="1">
      <c r="A30" s="97"/>
      <c r="B30" s="97"/>
      <c r="C30" s="97"/>
      <c r="D30" s="97"/>
      <c r="E30" s="97"/>
      <c r="F30" s="98"/>
      <c r="G30" s="99"/>
      <c r="H30" s="98"/>
      <c r="I30" s="100"/>
      <c r="J30" s="101"/>
      <c r="K30" s="102"/>
      <c r="L30" s="103"/>
      <c r="M30" s="104"/>
    </row>
    <row r="31" spans="1:13" ht="28.35" customHeight="1">
      <c r="A31" s="105"/>
      <c r="B31" s="106" t="s">
        <v>37</v>
      </c>
      <c r="C31" s="107"/>
      <c r="D31" s="107"/>
      <c r="E31" s="107"/>
      <c r="F31" s="108"/>
      <c r="G31" s="109"/>
      <c r="H31" s="110"/>
      <c r="I31" s="111"/>
      <c r="J31" s="112"/>
      <c r="K31" s="108"/>
      <c r="L31" s="113"/>
      <c r="M31" s="114"/>
    </row>
    <row r="32" spans="1:13" ht="28.35" customHeight="1">
      <c r="A32" s="115"/>
      <c r="B32" s="116"/>
      <c r="C32" s="117"/>
      <c r="D32" s="117"/>
      <c r="E32" s="117"/>
      <c r="F32" s="117"/>
      <c r="G32" s="115"/>
      <c r="H32" s="118"/>
      <c r="I32" s="119"/>
      <c r="J32" s="120"/>
      <c r="K32" s="117"/>
      <c r="L32" s="121"/>
      <c r="M32" s="122"/>
    </row>
    <row r="33" spans="1:13" ht="28.35" customHeight="1">
      <c r="A33" s="123" t="s">
        <v>38</v>
      </c>
      <c r="B33" s="124">
        <f>B3</f>
        <v>15</v>
      </c>
      <c r="C33" s="20"/>
      <c r="D33" s="20"/>
      <c r="E33" s="20"/>
      <c r="F33" s="20"/>
      <c r="G33" s="5"/>
      <c r="H33" s="125"/>
      <c r="I33" s="38"/>
      <c r="J33" s="39"/>
      <c r="K33" s="20"/>
      <c r="L33" s="18"/>
      <c r="M33" s="40"/>
    </row>
    <row r="34" spans="1:13" ht="28.35" customHeight="1">
      <c r="A34" s="123" t="s">
        <v>39</v>
      </c>
      <c r="B34" s="126">
        <f>B4</f>
        <v>500</v>
      </c>
      <c r="C34" s="20"/>
      <c r="D34" s="20"/>
      <c r="E34" s="20"/>
      <c r="F34" s="20"/>
      <c r="G34" s="5"/>
      <c r="H34" s="125"/>
      <c r="I34" s="38"/>
      <c r="J34" s="39"/>
      <c r="K34" s="20"/>
      <c r="L34" s="18"/>
      <c r="M34" s="40"/>
    </row>
    <row r="35" spans="1:13" ht="29.65" customHeight="1">
      <c r="A35" s="127" t="s">
        <v>40</v>
      </c>
      <c r="B35" s="128">
        <f>B5</f>
        <v>5</v>
      </c>
      <c r="C35" s="129" t="s">
        <v>41</v>
      </c>
      <c r="D35" s="130" t="s">
        <v>42</v>
      </c>
      <c r="E35" s="5"/>
      <c r="F35" s="5"/>
      <c r="G35" s="5"/>
      <c r="H35" s="5"/>
      <c r="I35" s="5"/>
      <c r="J35" s="5"/>
      <c r="K35" s="5"/>
      <c r="L35" s="5"/>
      <c r="M35" s="5"/>
    </row>
    <row r="36" spans="1:13" ht="29.65" customHeight="1">
      <c r="A36" s="93"/>
      <c r="B36" s="93"/>
      <c r="C36" s="93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3" ht="29.65" customHeight="1">
      <c r="A37" s="97"/>
      <c r="B37" s="97"/>
      <c r="C37" s="97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ht="29.65" customHeight="1">
      <c r="A38" s="132"/>
      <c r="B38" s="133" t="s">
        <v>43</v>
      </c>
      <c r="C38" s="134"/>
      <c r="D38" s="109"/>
      <c r="E38" s="107"/>
      <c r="F38" s="107"/>
      <c r="G38" s="109"/>
      <c r="H38" s="109"/>
      <c r="I38" s="109"/>
      <c r="J38" s="109"/>
      <c r="K38" s="109"/>
      <c r="L38" s="109"/>
      <c r="M38" s="109"/>
    </row>
    <row r="39" spans="1:13" ht="29.65" customHeight="1">
      <c r="A39" s="135"/>
      <c r="B39" s="136"/>
      <c r="C39" s="117"/>
      <c r="D39" s="137"/>
      <c r="E39" s="137"/>
      <c r="F39" s="137"/>
      <c r="G39" s="137"/>
      <c r="H39" s="137"/>
      <c r="I39" s="137"/>
      <c r="J39" s="137"/>
      <c r="K39" s="137"/>
      <c r="L39" s="137"/>
      <c r="M39" s="115"/>
    </row>
    <row r="40" spans="1:13" ht="29.65" customHeight="1">
      <c r="A40" s="138"/>
      <c r="B40" s="139"/>
      <c r="C40" s="140"/>
      <c r="D40" s="141"/>
      <c r="E40" s="142" t="s">
        <v>44</v>
      </c>
      <c r="F40" s="143"/>
      <c r="G40" s="143"/>
      <c r="H40" s="143"/>
      <c r="I40" s="143"/>
      <c r="J40" s="143"/>
      <c r="K40" s="143"/>
      <c r="L40" s="143"/>
      <c r="M40" s="144"/>
    </row>
    <row r="41" spans="1:13" ht="29.65" customHeight="1">
      <c r="A41" s="145" t="s">
        <v>45</v>
      </c>
      <c r="B41" s="145" t="s">
        <v>46</v>
      </c>
      <c r="C41" s="146" t="s">
        <v>47</v>
      </c>
      <c r="D41" s="147"/>
      <c r="E41" s="148" t="s">
        <v>48</v>
      </c>
      <c r="F41" s="145" t="s">
        <v>49</v>
      </c>
      <c r="G41" s="149" t="s">
        <v>50</v>
      </c>
      <c r="H41" s="145" t="s">
        <v>51</v>
      </c>
      <c r="I41" s="149" t="s">
        <v>52</v>
      </c>
      <c r="J41" s="145" t="s">
        <v>53</v>
      </c>
      <c r="K41" s="145" t="s">
        <v>54</v>
      </c>
      <c r="L41" s="150" t="s">
        <v>55</v>
      </c>
      <c r="M41" s="32"/>
    </row>
    <row r="42" spans="1:13" ht="29.65" customHeight="1">
      <c r="A42" s="151" t="s">
        <v>56</v>
      </c>
      <c r="B42" s="152">
        <f>B33</f>
        <v>15</v>
      </c>
      <c r="C42" s="153" t="s">
        <v>57</v>
      </c>
      <c r="D42" s="154">
        <v>0.05</v>
      </c>
      <c r="E42" s="155">
        <f>(G42+F42)/2</f>
        <v>1.1999999999999997</v>
      </c>
      <c r="F42" s="156">
        <f>(B42)*J42</f>
        <v>0.89999999999999991</v>
      </c>
      <c r="G42" s="156">
        <f>(B42)*K42</f>
        <v>1.4999999999999998</v>
      </c>
      <c r="H42" s="154">
        <v>3.0000000000000001E-3</v>
      </c>
      <c r="I42" s="154">
        <v>5.0000000000000001E-3</v>
      </c>
      <c r="J42" s="156">
        <f>H42/D42</f>
        <v>0.06</v>
      </c>
      <c r="K42" s="156">
        <f>I42/D42</f>
        <v>9.9999999999999992E-2</v>
      </c>
      <c r="L42" s="156">
        <f>((H42+I42)/2)*B42</f>
        <v>0.06</v>
      </c>
      <c r="M42" s="157"/>
    </row>
    <row r="43" spans="1:13" ht="29.65" customHeight="1">
      <c r="A43" s="151" t="s">
        <v>58</v>
      </c>
      <c r="B43" s="152">
        <f>B44</f>
        <v>15</v>
      </c>
      <c r="C43" s="153" t="s">
        <v>59</v>
      </c>
      <c r="D43" s="154">
        <v>20</v>
      </c>
      <c r="E43" s="155">
        <f>(G43+F43)/2</f>
        <v>0.75</v>
      </c>
      <c r="F43" s="156">
        <f>J43*B43</f>
        <v>0.75</v>
      </c>
      <c r="G43" s="156">
        <f>(B43)*K43</f>
        <v>0.75</v>
      </c>
      <c r="H43" s="154">
        <v>1</v>
      </c>
      <c r="I43" s="154">
        <v>1</v>
      </c>
      <c r="J43" s="156">
        <f>H43/D43</f>
        <v>0.05</v>
      </c>
      <c r="K43" s="156">
        <f>I43/D43</f>
        <v>0.05</v>
      </c>
      <c r="L43" s="156">
        <f>((H43+I43)/2)*B43</f>
        <v>15</v>
      </c>
      <c r="M43" s="157"/>
    </row>
    <row r="44" spans="1:13" ht="29.65" customHeight="1">
      <c r="A44" s="151" t="s">
        <v>60</v>
      </c>
      <c r="B44" s="152">
        <f>B42</f>
        <v>15</v>
      </c>
      <c r="C44" s="153" t="s">
        <v>61</v>
      </c>
      <c r="D44" s="154">
        <v>100</v>
      </c>
      <c r="E44" s="155">
        <f>(G44+F44)/2</f>
        <v>7.4999999999999997E-2</v>
      </c>
      <c r="F44" s="156">
        <f>J44*B44</f>
        <v>7.4999999999999997E-2</v>
      </c>
      <c r="G44" s="156">
        <f>(B44)*K44</f>
        <v>7.4999999999999997E-2</v>
      </c>
      <c r="H44" s="154">
        <v>0.5</v>
      </c>
      <c r="I44" s="154">
        <v>0.5</v>
      </c>
      <c r="J44" s="156">
        <f>H44/D44</f>
        <v>5.0000000000000001E-3</v>
      </c>
      <c r="K44" s="156">
        <f>I44/D44</f>
        <v>5.0000000000000001E-3</v>
      </c>
      <c r="L44" s="156">
        <f>((H44+I44)/2)*B44</f>
        <v>7.5</v>
      </c>
      <c r="M44" s="157"/>
    </row>
    <row r="45" spans="1:13" ht="29.65" customHeight="1">
      <c r="A45" s="158"/>
      <c r="B45" s="158"/>
      <c r="C45" s="158"/>
      <c r="D45" s="159"/>
      <c r="E45" s="159"/>
      <c r="F45" s="159"/>
      <c r="G45" s="159"/>
      <c r="H45" s="159"/>
      <c r="I45" s="159"/>
      <c r="J45" s="159"/>
      <c r="K45" s="159"/>
      <c r="L45" s="159"/>
      <c r="M45" s="96"/>
    </row>
    <row r="46" spans="1:13" ht="29.65" customHeight="1">
      <c r="A46" s="160"/>
      <c r="B46" s="161"/>
      <c r="C46" s="102"/>
      <c r="D46" s="162"/>
      <c r="E46" s="161"/>
      <c r="F46" s="101"/>
      <c r="G46" s="102"/>
      <c r="H46" s="97"/>
      <c r="I46" s="103"/>
      <c r="J46" s="97"/>
      <c r="K46" s="104"/>
      <c r="L46" s="102"/>
      <c r="M46" s="131"/>
    </row>
    <row r="47" spans="1:13" ht="29.65" customHeight="1">
      <c r="A47" s="163"/>
      <c r="B47" s="106" t="s">
        <v>62</v>
      </c>
      <c r="C47" s="108"/>
      <c r="D47" s="164"/>
      <c r="E47" s="165"/>
      <c r="F47" s="112"/>
      <c r="G47" s="108"/>
      <c r="H47" s="107"/>
      <c r="I47" s="113"/>
      <c r="J47" s="107"/>
      <c r="K47" s="114"/>
      <c r="L47" s="108"/>
      <c r="M47" s="109"/>
    </row>
    <row r="48" spans="1:13" ht="30.6" customHeight="1">
      <c r="A48" s="166"/>
      <c r="B48" s="167"/>
      <c r="C48" s="166"/>
      <c r="D48" s="167"/>
      <c r="E48" s="167"/>
      <c r="F48" s="120"/>
      <c r="G48" s="166"/>
      <c r="H48" s="168"/>
      <c r="I48" s="169"/>
      <c r="J48" s="168"/>
      <c r="K48" s="170"/>
      <c r="L48" s="166"/>
      <c r="M48" s="171"/>
    </row>
    <row r="49" spans="1:13" ht="25.35" customHeight="1">
      <c r="A49" s="172" t="s">
        <v>63</v>
      </c>
      <c r="B49" s="173">
        <f>B50*B52/(B53*16.67)</f>
        <v>0.47990401919616071</v>
      </c>
      <c r="C49" s="174"/>
      <c r="D49" s="172" t="s">
        <v>64</v>
      </c>
      <c r="E49" s="175"/>
      <c r="F49" s="175"/>
      <c r="G49" s="176"/>
      <c r="H49" s="177"/>
      <c r="I49" s="176"/>
      <c r="J49" s="177"/>
      <c r="K49" s="175"/>
      <c r="L49" s="175"/>
      <c r="M49" s="175"/>
    </row>
    <row r="50" spans="1:13" ht="16.149999999999999" customHeight="1">
      <c r="A50" s="172" t="s">
        <v>65</v>
      </c>
      <c r="B50" s="178">
        <v>0.08</v>
      </c>
      <c r="C50" s="179"/>
      <c r="D50" s="177"/>
      <c r="E50" s="177"/>
      <c r="F50" s="177"/>
      <c r="G50" s="177"/>
      <c r="H50" s="175"/>
      <c r="I50" s="175"/>
      <c r="J50" s="177"/>
      <c r="K50" s="175"/>
      <c r="L50" s="175"/>
      <c r="M50" s="175"/>
    </row>
    <row r="51" spans="1:13" ht="18.399999999999999" customHeight="1">
      <c r="A51" s="172" t="s">
        <v>3</v>
      </c>
      <c r="B51" s="180">
        <f>B33</f>
        <v>15</v>
      </c>
      <c r="C51" s="175"/>
      <c r="D51" s="181"/>
      <c r="E51" s="181"/>
      <c r="F51" s="181"/>
      <c r="G51" s="177"/>
      <c r="H51" s="182"/>
      <c r="I51" s="175"/>
      <c r="J51" s="177"/>
      <c r="K51" s="175"/>
      <c r="L51" s="175"/>
      <c r="M51" s="175"/>
    </row>
    <row r="52" spans="1:13" ht="17.25" customHeight="1">
      <c r="A52" s="172" t="s">
        <v>66</v>
      </c>
      <c r="B52" s="183">
        <f>B34</f>
        <v>500</v>
      </c>
      <c r="C52" s="184"/>
      <c r="D52" s="185" t="s">
        <v>67</v>
      </c>
      <c r="E52" s="186">
        <v>1</v>
      </c>
      <c r="F52" s="187">
        <v>0.05</v>
      </c>
      <c r="G52" s="188" t="s">
        <v>68</v>
      </c>
      <c r="H52" s="175"/>
      <c r="I52" s="175"/>
      <c r="J52" s="177"/>
      <c r="K52" s="175"/>
      <c r="L52" s="175"/>
      <c r="M52" s="175"/>
    </row>
    <row r="53" spans="1:13" ht="17.25" customHeight="1">
      <c r="A53" s="172" t="s">
        <v>69</v>
      </c>
      <c r="B53" s="189">
        <f>B35</f>
        <v>5</v>
      </c>
      <c r="C53" s="190" t="s">
        <v>9</v>
      </c>
      <c r="D53" s="191" t="s">
        <v>70</v>
      </c>
      <c r="E53" s="192">
        <f>F53/F52</f>
        <v>9.5980803839232145</v>
      </c>
      <c r="F53" s="193">
        <f>B49</f>
        <v>0.47990401919616071</v>
      </c>
      <c r="G53" s="188" t="s">
        <v>71</v>
      </c>
      <c r="H53" s="175"/>
      <c r="I53" s="175"/>
      <c r="J53" s="177"/>
      <c r="K53" s="175"/>
      <c r="L53" s="175"/>
      <c r="M53" s="175"/>
    </row>
    <row r="54" spans="1:13" ht="20.65" customHeight="1">
      <c r="A54" s="172" t="s">
        <v>72</v>
      </c>
      <c r="B54" s="175">
        <v>16.670000000000002</v>
      </c>
      <c r="C54" s="175"/>
      <c r="D54" s="194"/>
      <c r="E54" s="194"/>
      <c r="F54" s="194"/>
      <c r="G54" s="177"/>
      <c r="H54" s="175"/>
      <c r="I54" s="175"/>
      <c r="J54" s="177"/>
      <c r="K54" s="175"/>
      <c r="L54" s="175"/>
      <c r="M54" s="175"/>
    </row>
    <row r="55" spans="1:13" ht="18.399999999999999" customHeight="1">
      <c r="A55" s="175"/>
      <c r="B55" s="195"/>
      <c r="C55" s="195"/>
      <c r="D55" s="195"/>
      <c r="E55" s="195"/>
      <c r="F55" s="195"/>
      <c r="G55" s="195"/>
      <c r="H55" s="195"/>
      <c r="I55" s="175"/>
      <c r="J55" s="177"/>
      <c r="K55" s="175"/>
      <c r="L55" s="175"/>
      <c r="M55" s="175"/>
    </row>
    <row r="56" spans="1:13" ht="17.25" customHeight="1">
      <c r="A56" s="175"/>
      <c r="B56" s="196"/>
      <c r="C56" s="196"/>
      <c r="D56" s="196"/>
      <c r="E56" s="196"/>
      <c r="F56" s="196"/>
      <c r="G56" s="196"/>
      <c r="H56" s="196"/>
      <c r="I56" s="175"/>
      <c r="J56" s="177"/>
      <c r="K56" s="175"/>
      <c r="L56" s="175"/>
      <c r="M56" s="175"/>
    </row>
    <row r="57" spans="1:13" ht="23.25" customHeight="1">
      <c r="A57" s="172" t="s">
        <v>63</v>
      </c>
      <c r="B57" s="173">
        <f>B58*B60/(B61*16.67)</f>
        <v>179.96400719856027</v>
      </c>
      <c r="C57" s="175"/>
      <c r="D57" s="172" t="s">
        <v>73</v>
      </c>
      <c r="E57" s="177"/>
      <c r="F57" s="175"/>
      <c r="G57" s="176"/>
      <c r="H57" s="175"/>
      <c r="I57" s="175"/>
      <c r="J57" s="177"/>
      <c r="K57" s="175"/>
      <c r="L57" s="175"/>
      <c r="M57" s="175"/>
    </row>
    <row r="58" spans="1:13" ht="16.149999999999999" customHeight="1">
      <c r="A58" s="172" t="s">
        <v>65</v>
      </c>
      <c r="B58" s="178">
        <v>30</v>
      </c>
      <c r="C58" s="197"/>
      <c r="D58" s="176"/>
      <c r="E58" s="175"/>
      <c r="F58" s="175"/>
      <c r="G58" s="176"/>
      <c r="H58" s="175"/>
      <c r="I58" s="175"/>
      <c r="J58" s="177"/>
      <c r="K58" s="175"/>
      <c r="L58" s="175"/>
      <c r="M58" s="175"/>
    </row>
    <row r="59" spans="1:13" ht="16.149999999999999" customHeight="1">
      <c r="A59" s="172" t="s">
        <v>3</v>
      </c>
      <c r="B59" s="180">
        <f>B33</f>
        <v>15</v>
      </c>
      <c r="C59" s="175"/>
      <c r="D59" s="198"/>
      <c r="E59" s="198"/>
      <c r="F59" s="199" t="s">
        <v>74</v>
      </c>
      <c r="G59" s="175"/>
      <c r="H59" s="175"/>
      <c r="I59" s="175"/>
      <c r="J59" s="177"/>
      <c r="K59" s="175"/>
      <c r="L59" s="175"/>
      <c r="M59" s="175"/>
    </row>
    <row r="60" spans="1:13" ht="17.25" customHeight="1">
      <c r="A60" s="172" t="s">
        <v>66</v>
      </c>
      <c r="B60" s="183">
        <f>B34</f>
        <v>500</v>
      </c>
      <c r="C60" s="184"/>
      <c r="D60" s="185" t="s">
        <v>75</v>
      </c>
      <c r="E60" s="186">
        <v>1</v>
      </c>
      <c r="F60" s="187">
        <v>20</v>
      </c>
      <c r="G60" s="188" t="s">
        <v>68</v>
      </c>
      <c r="H60" s="175"/>
      <c r="I60" s="175"/>
      <c r="J60" s="177"/>
      <c r="K60" s="175"/>
      <c r="L60" s="175"/>
      <c r="M60" s="175"/>
    </row>
    <row r="61" spans="1:13" ht="20.65" customHeight="1">
      <c r="A61" s="172" t="s">
        <v>76</v>
      </c>
      <c r="B61" s="189">
        <f>B53</f>
        <v>5</v>
      </c>
      <c r="C61" s="190" t="s">
        <v>9</v>
      </c>
      <c r="D61" s="191" t="s">
        <v>70</v>
      </c>
      <c r="E61" s="200">
        <f>F61/F60</f>
        <v>8.9982003599280134</v>
      </c>
      <c r="F61" s="193">
        <f>B57</f>
        <v>179.96400719856027</v>
      </c>
      <c r="G61" s="188" t="s">
        <v>71</v>
      </c>
      <c r="H61" s="175"/>
      <c r="I61" s="175"/>
      <c r="J61" s="177"/>
      <c r="K61" s="175"/>
      <c r="L61" s="175"/>
      <c r="M61" s="175"/>
    </row>
    <row r="62" spans="1:13" ht="20.65" customHeight="1">
      <c r="A62" s="172" t="s">
        <v>72</v>
      </c>
      <c r="B62" s="175">
        <v>16.670000000000002</v>
      </c>
      <c r="C62" s="175"/>
      <c r="D62" s="194"/>
      <c r="E62" s="194"/>
      <c r="F62" s="194"/>
      <c r="G62" s="177"/>
      <c r="H62" s="175"/>
      <c r="I62" s="175"/>
      <c r="J62" s="177"/>
      <c r="K62" s="175"/>
      <c r="L62" s="175"/>
      <c r="M62" s="175"/>
    </row>
    <row r="63" spans="1:13" ht="18.399999999999999" customHeight="1">
      <c r="A63" s="175"/>
      <c r="B63" s="195"/>
      <c r="C63" s="195"/>
      <c r="D63" s="195"/>
      <c r="E63" s="195"/>
      <c r="F63" s="195"/>
      <c r="G63" s="195"/>
      <c r="H63" s="195"/>
      <c r="I63" s="175"/>
      <c r="J63" s="177"/>
      <c r="K63" s="175"/>
      <c r="L63" s="175"/>
      <c r="M63" s="175"/>
    </row>
    <row r="64" spans="1:13" ht="17.25" customHeight="1">
      <c r="A64" s="175"/>
      <c r="B64" s="196"/>
      <c r="C64" s="196"/>
      <c r="D64" s="196"/>
      <c r="E64" s="196"/>
      <c r="F64" s="196"/>
      <c r="G64" s="196"/>
      <c r="H64" s="196"/>
      <c r="I64" s="175"/>
      <c r="J64" s="177"/>
      <c r="K64" s="175"/>
      <c r="L64" s="175"/>
      <c r="M64" s="175"/>
    </row>
    <row r="65" spans="1:13" ht="22.15" customHeight="1">
      <c r="A65" s="172" t="s">
        <v>63</v>
      </c>
      <c r="B65" s="173">
        <f>B66*B68/(B69*16.67)</f>
        <v>59.988002399520092</v>
      </c>
      <c r="C65" s="174"/>
      <c r="D65" s="172" t="s">
        <v>77</v>
      </c>
      <c r="E65" s="177"/>
      <c r="F65" s="175"/>
      <c r="G65" s="176"/>
      <c r="H65" s="175"/>
      <c r="I65" s="175"/>
      <c r="J65" s="177"/>
      <c r="K65" s="175"/>
      <c r="L65" s="175"/>
      <c r="M65" s="175"/>
    </row>
    <row r="66" spans="1:13" ht="16.149999999999999" customHeight="1">
      <c r="A66" s="172" t="s">
        <v>65</v>
      </c>
      <c r="B66" s="178">
        <v>10</v>
      </c>
      <c r="C66" s="179"/>
      <c r="D66" s="176"/>
      <c r="E66" s="175"/>
      <c r="F66" s="175"/>
      <c r="G66" s="176"/>
      <c r="H66" s="175"/>
      <c r="I66" s="175"/>
      <c r="J66" s="177"/>
      <c r="K66" s="175"/>
      <c r="L66" s="175"/>
      <c r="M66" s="175"/>
    </row>
    <row r="67" spans="1:13" ht="16.149999999999999" customHeight="1">
      <c r="A67" s="172" t="s">
        <v>3</v>
      </c>
      <c r="B67" s="180">
        <f>B33</f>
        <v>15</v>
      </c>
      <c r="C67" s="175"/>
      <c r="D67" s="198"/>
      <c r="E67" s="198"/>
      <c r="F67" s="198"/>
      <c r="G67" s="175"/>
      <c r="H67" s="175"/>
      <c r="I67" s="175"/>
      <c r="J67" s="177"/>
      <c r="K67" s="175"/>
      <c r="L67" s="175"/>
      <c r="M67" s="175"/>
    </row>
    <row r="68" spans="1:13" ht="17.25" customHeight="1">
      <c r="A68" s="172" t="s">
        <v>66</v>
      </c>
      <c r="B68" s="183">
        <f>B34</f>
        <v>500</v>
      </c>
      <c r="C68" s="184"/>
      <c r="D68" s="185" t="s">
        <v>78</v>
      </c>
      <c r="E68" s="186">
        <v>1</v>
      </c>
      <c r="F68" s="187">
        <v>100</v>
      </c>
      <c r="G68" s="188" t="s">
        <v>68</v>
      </c>
      <c r="H68" s="175"/>
      <c r="I68" s="175"/>
      <c r="J68" s="177"/>
      <c r="K68" s="175"/>
      <c r="L68" s="175"/>
      <c r="M68" s="175"/>
    </row>
    <row r="69" spans="1:13" ht="20.65" customHeight="1">
      <c r="A69" s="172" t="s">
        <v>76</v>
      </c>
      <c r="B69" s="189">
        <f>B61</f>
        <v>5</v>
      </c>
      <c r="C69" s="190" t="s">
        <v>9</v>
      </c>
      <c r="D69" s="191" t="s">
        <v>70</v>
      </c>
      <c r="E69" s="201">
        <f>F69/F68</f>
        <v>0.59988002399520091</v>
      </c>
      <c r="F69" s="193">
        <f>B65</f>
        <v>59.988002399520092</v>
      </c>
      <c r="G69" s="188" t="s">
        <v>71</v>
      </c>
      <c r="H69" s="175"/>
      <c r="I69" s="175"/>
      <c r="J69" s="177"/>
      <c r="K69" s="175"/>
      <c r="L69" s="175"/>
      <c r="M69" s="175"/>
    </row>
    <row r="70" spans="1:13" ht="20.65" customHeight="1">
      <c r="A70" s="172" t="s">
        <v>72</v>
      </c>
      <c r="B70" s="175">
        <v>16.670000000000002</v>
      </c>
      <c r="C70" s="175"/>
      <c r="D70" s="194"/>
      <c r="E70" s="194"/>
      <c r="F70" s="194"/>
      <c r="G70" s="177"/>
      <c r="H70" s="175"/>
      <c r="I70" s="175"/>
      <c r="J70" s="177"/>
      <c r="K70" s="175"/>
      <c r="L70" s="175"/>
      <c r="M70" s="175"/>
    </row>
  </sheetData>
  <conditionalFormatting sqref="C19:C21">
    <cfRule type="cellIs" dxfId="0" priority="1" stopIfTrue="1" operator="lessThan">
      <formula>2</formula>
    </cfRule>
  </conditionalFormatting>
  <pageMargins left="0.78740100000000002" right="0.78740100000000002" top="0.78740100000000002" bottom="0.78740100000000002" header="0.39370100000000002" footer="0.39370100000000002"/>
  <pageSetup orientation="landscape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CRI   PERRO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Gimeno Crespo</dc:creator>
  <cp:lastModifiedBy>User</cp:lastModifiedBy>
  <dcterms:created xsi:type="dcterms:W3CDTF">2016-12-18T16:49:13Z</dcterms:created>
  <dcterms:modified xsi:type="dcterms:W3CDTF">2016-12-19T12:15:15Z</dcterms:modified>
</cp:coreProperties>
</file>